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ipcanz-my.sharepoint.com/personal/mihi_carlson_ipca_govt_nz1/Documents/Desktop/"/>
    </mc:Choice>
  </mc:AlternateContent>
  <xr:revisionPtr revIDLastSave="0" documentId="8_{BCE21202-F2CC-4DDC-B73D-690DB5C8A5C7}" xr6:coauthVersionLast="47" xr6:coauthVersionMax="47" xr10:uidLastSave="{00000000-0000-0000-0000-000000000000}"/>
  <bookViews>
    <workbookView xWindow="13695" yWindow="-18120" windowWidth="29040" windowHeight="17520" firstSheet="4" activeTab="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expenses'!$A$1:$E$42</definedName>
    <definedName name="_xlnm.Print_Area" localSheetId="5">'Gifts and benefits'!$A$1:$F$30</definedName>
    <definedName name="_xlnm.Print_Area" localSheetId="0">'Guidance for agencies'!$A$1:$A$49</definedName>
    <definedName name="_xlnm.Print_Area" localSheetId="3">Hospitality!$A$1:$E$26</definedName>
    <definedName name="_xlnm.Print_Area" localSheetId="1">'Summary and sign-off'!$A$1:$F$23</definedName>
    <definedName name="_xlnm.Print_Area" localSheetId="2">Travel!$A$1:$E$47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4" l="1"/>
  <c r="C36" i="3"/>
  <c r="C19" i="2"/>
  <c r="C27" i="1"/>
  <c r="C36" i="1"/>
  <c r="C17" i="1"/>
  <c r="B6" i="13" l="1"/>
  <c r="E60" i="13"/>
  <c r="C60" i="13"/>
  <c r="C21" i="4"/>
  <c r="C20" i="4"/>
  <c r="B60" i="13" l="1"/>
  <c r="B59" i="13"/>
  <c r="D59" i="13"/>
  <c r="B58" i="13"/>
  <c r="D58" i="13"/>
  <c r="D57" i="13"/>
  <c r="B57" i="13"/>
  <c r="D56" i="13"/>
  <c r="B56" i="13"/>
  <c r="D55" i="13"/>
  <c r="B55" i="13"/>
  <c r="B2" i="4"/>
  <c r="B3" i="4"/>
  <c r="B2" i="3"/>
  <c r="B3" i="3"/>
  <c r="B2" i="2"/>
  <c r="B3" i="2"/>
  <c r="B2" i="1"/>
  <c r="B3" i="1"/>
  <c r="F58" i="13" l="1"/>
  <c r="D19" i="2" s="1"/>
  <c r="F60" i="13"/>
  <c r="E19" i="4" s="1"/>
  <c r="F59" i="13"/>
  <c r="D36" i="3" s="1"/>
  <c r="F57" i="13"/>
  <c r="D36" i="1" s="1"/>
  <c r="F56" i="13"/>
  <c r="D27" i="1" s="1"/>
  <c r="F55" i="13"/>
  <c r="D17" i="1" s="1"/>
  <c r="C13" i="13"/>
  <c r="C12" i="13"/>
  <c r="C11" i="13"/>
  <c r="C16" i="13" l="1"/>
  <c r="C17" i="13"/>
  <c r="B5" i="4" l="1"/>
  <c r="B4" i="4"/>
  <c r="B5" i="3"/>
  <c r="B4" i="3"/>
  <c r="B5" i="2"/>
  <c r="B4" i="2"/>
  <c r="B5" i="1"/>
  <c r="B4" i="1"/>
  <c r="C15" i="13" l="1"/>
  <c r="F12" i="13" l="1"/>
  <c r="C19" i="4"/>
  <c r="F11" i="13" s="1"/>
  <c r="F13" i="13" l="1"/>
  <c r="B36" i="1"/>
  <c r="B17" i="13" s="1"/>
  <c r="B27" i="1"/>
  <c r="B16" i="13" s="1"/>
  <c r="B17" i="1"/>
  <c r="B15" i="13" s="1"/>
  <c r="B36" i="3" l="1"/>
  <c r="B13" i="13" s="1"/>
  <c r="B19" i="2"/>
  <c r="B12" i="13" s="1"/>
  <c r="B11" i="13" l="1"/>
  <c r="B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0"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0"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<sst xmlns="http://schemas.openxmlformats.org/spreadsheetml/2006/main" count="307" uniqueCount="201">
  <si>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</si>
  <si>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</si>
  <si>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</si>
  <si>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</si>
  <si>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</si>
  <si>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</si>
  <si>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</si>
  <si>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</si>
  <si>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</si>
  <si>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</si>
  <si>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</si>
  <si>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</si>
  <si>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</si>
  <si>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</si>
  <si>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</si>
  <si>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</si>
  <si>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</si>
  <si>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</si>
  <si>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</si>
  <si>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</si>
  <si>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</si>
  <si>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</si>
  <si>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</si>
  <si>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</si>
  <si>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</si>
  <si>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</si>
  <si>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</si>
  <si>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</si>
  <si>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</si>
  <si>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</si>
  <si>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</si>
  <si>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</si>
  <si>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</si>
  <si>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</si>
  <si>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</si>
  <si>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</si>
  <si>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</si>
  <si>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</si>
  <si>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</si>
  <si>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</si>
  <si>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</si>
  <si>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</si>
  <si>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</si>
  <si>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</si>
  <si>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</si>
  <si>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</si>
  <si>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</si>
  <si>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</si>
  <si>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</si>
  <si>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</si>
  <si>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</si>
  <si>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Independent Police Conduct Authority</t>
  </si>
  <si>
    <t>Secretary or Chief Executive**</t>
  </si>
  <si>
    <t>Judge Kenneth Johnston KC</t>
  </si>
  <si>
    <t>Disclosure period start***</t>
  </si>
  <si>
    <t>Disclosure period end***</t>
  </si>
  <si>
    <t>Agency totals check</t>
  </si>
  <si>
    <t>Secretary or Chief Executive approval****</t>
  </si>
  <si>
    <t>This disclosure has been approved by the Departmental Secretary or Chief Executive</t>
  </si>
  <si>
    <t>Other sign-off****</t>
  </si>
  <si>
    <t>Board Members: Liz Sinclair and Andrew Coleman</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</si>
  <si>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</si>
  <si>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</si>
  <si>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</si>
  <si>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</si>
  <si>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</si>
  <si>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</si>
  <si>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</si>
  <si>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</si>
  <si>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</si>
  <si>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</si>
  <si>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</si>
  <si>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</si>
  <si>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</si>
  <si>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</si>
  <si>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</si>
  <si>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</si>
  <si>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</si>
  <si>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</si>
  <si>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</si>
  <si>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</si>
  <si>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</si>
  <si>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</si>
  <si>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</si>
  <si>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</si>
  <si>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</si>
  <si>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</si>
  <si>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</si>
  <si>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</si>
  <si>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</si>
  <si>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</si>
  <si>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</si>
  <si>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</si>
  <si>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</si>
  <si>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</si>
  <si>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</si>
  <si>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</si>
  <si>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</si>
  <si>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</si>
  <si>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</si>
  <si>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</si>
  <si>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</si>
  <si>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</si>
  <si>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</si>
  <si>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</si>
  <si>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</si>
  <si>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</si>
  <si>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</si>
  <si>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</si>
  <si>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</si>
  <si>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</si>
  <si>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</si>
  <si>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</si>
  <si>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</si>
  <si>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</si>
  <si>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</si>
  <si>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</si>
  <si>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</si>
  <si>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</si>
  <si>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</si>
  <si>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</si>
  <si>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</si>
  <si>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</si>
  <si>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</si>
  <si>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</si>
  <si>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Nil to declare</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</si>
  <si>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</si>
  <si>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</si>
  <si>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</si>
  <si>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 xml:space="preserve">2 day meeting with Police </t>
  </si>
  <si>
    <t>Taxi</t>
  </si>
  <si>
    <t>Wellington</t>
  </si>
  <si>
    <t>Meals and incidentals x1</t>
  </si>
  <si>
    <t>Christchurch</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</si>
  <si>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</si>
  <si>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</si>
  <si>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</si>
  <si>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</si>
  <si>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Meeting at Police National Headquarters</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</si>
  <si>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</si>
  <si>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</si>
  <si>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</si>
  <si>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</si>
  <si>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</si>
  <si>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</si>
  <si>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</si>
  <si>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</si>
  <si>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</si>
  <si>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</si>
  <si>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</si>
  <si>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1"/>
        <rFont val="Arial"/>
        <family val="2"/>
      </rPr>
      <t xml:space="preserve">(e.g. hosting delegation from China, building relationships, team building) </t>
    </r>
  </si>
  <si>
    <r>
      <t xml:space="preserve">Type of expense
</t>
    </r>
    <r>
      <rPr>
        <sz val="10"/>
        <color theme="1"/>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</si>
  <si>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</si>
  <si>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</si>
  <si>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</si>
  <si>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</si>
  <si>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</si>
  <si>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</si>
  <si>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</si>
  <si>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</si>
  <si>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</si>
  <si>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</si>
  <si>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Monthly Spark Costs Fibre 08.07.25-07.08.25 Spark Xtra Mail 20.06.25-19.07.25</t>
  </si>
  <si>
    <t>Phone Costs</t>
  </si>
  <si>
    <t>One.NZ Mobile Costs 20.06.25-19.07.25</t>
  </si>
  <si>
    <t>Monthly Spark Costs Fibre 08.08.25-07.09.25 Spark Xtra Mail 20.07.25-19.08.25</t>
  </si>
  <si>
    <t>One.NZ Mobile Costs 20.08.25-19.09.25</t>
  </si>
  <si>
    <t>Monthly Spark Costs Fibre 08.09.25-07.10.25 Spark Xtra Mail 20.08.25-19.09.25</t>
  </si>
  <si>
    <t>One.NZ Mobile Costs 20.09.25-19.10.25</t>
  </si>
  <si>
    <t>Monthly Spark Costs Fibre 08.10.25-07.11.25 Spark Xtra Mail 20.09.25-19.10.25</t>
  </si>
  <si>
    <t>One NZ Mobile Costs 20.10.25 - 19.11.25</t>
  </si>
  <si>
    <t>Monthly Spark Costs Fibre 08.11.25-07.12.25 Spark Xtra Mail 20.10.25-19.22.25</t>
  </si>
  <si>
    <t>Monthly Spark Costs Fibre 09.11.25-07.01.26 Spark Xtra Mail</t>
  </si>
  <si>
    <t>One NZ Mobile Costs 20.11.25 - 19.12.25</t>
  </si>
  <si>
    <t>Monthly Spark Costs Fibre 08.01.26-07.01.26 Spark Xtra Mail 20.12.25-19.01.26</t>
  </si>
  <si>
    <t>One NZ Mobile Costs 20.12.25 - 19.01.26</t>
  </si>
  <si>
    <t>Monthly Spark Costs Fibre 09.02.26-07/03/26 Spark Xtra Mail 20/01/26-19/02/26</t>
  </si>
  <si>
    <t>One.NZ Mobile Costs 20.01.26-10.02.26</t>
  </si>
  <si>
    <t>Monthly Spark Costs Fibre 08.03.26-07.04.26 Spark Xtra Mail 20.02.26-19.03.26</t>
  </si>
  <si>
    <t>One.NZ Mobile Costs 20.02.26-19.03.26</t>
  </si>
  <si>
    <t>Monthly Spark Costs Fibre 08.05.26-07.06.26 Spark Xtra Mail 20.04.26-19.05.26</t>
  </si>
  <si>
    <t>One.NZ Mobile Costs 20.05.26-19.06.26</t>
  </si>
  <si>
    <t>One.NZ Mobile Costs 20.06.26-19.07.26</t>
  </si>
  <si>
    <t>Monthly Spark Costs Fibre 08.06.26-07.07.26 Spark Xtra Mail 20.05.26-19.06.26</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</si>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</sst>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_);[Red]\(&quot;$&quot;#,##0.00\)"/>
    <numFmt numFmtId="165" formatCode="_(&quot;$&quot;* #,##0.00_);_(&quot;$&quot;* \(#,##0.00\);_(&quot;$&quot;* &quot;-&quot;??_);_(@_)"/>
    <numFmt numFmtId="166" formatCode="&quot;$&quot;#,##0.00"/>
    <numFmt numFmtId="167" formatCode="[$-1409]d\ mmmm\ yyyy;@"/>
    <numFmt numFmtId="168" formatCode="d\ mmmm\ yyyy"/>
  </numFmts>
  <fonts count="54"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8"/>
      <name val="Arial"/>
      <family val="2"/>
    </font>
    <font>
      <b/>
      <sz val="10"/>
      <color theme="0"/>
      <name val="Aptos"/>
    </font>
    <font>
      <sz val="10"/>
      <name val="Aptos"/>
    </font>
    <font>
      <sz val="10"/>
      <color theme="1"/>
      <name val="Aptos"/>
    </font>
    <font>
      <b/>
      <sz val="10"/>
      <color theme="1"/>
      <name val="Aptos"/>
    </font>
    <font>
      <b/>
      <sz val="10"/>
      <color rgb="FFFFFFFF"/>
      <name val="Aptos"/>
    </font>
    <font>
      <b/>
      <sz val="14"/>
      <color rgb="FFFFFFFF"/>
      <name val="Aptos"/>
    </font>
    <font>
      <b/>
      <sz val="10"/>
      <color rgb="FF000000"/>
      <name val="Aptos"/>
    </font>
    <font>
      <sz val="10"/>
      <color rgb="FF000000"/>
      <name val="Aptos"/>
    </font>
    <font>
      <b/>
      <sz val="12"/>
      <color rgb="FFFFFFFF"/>
      <name val="Aptos"/>
    </font>
    <font>
      <i/>
      <sz val="10"/>
      <color rgb="FF595959"/>
      <name val="Aptos"/>
    </font>
    <font>
      <b/>
      <sz val="9"/>
      <color rgb="FF595959"/>
      <name val="Aptos"/>
    </font>
    <font>
      <sz val="9"/>
      <color rgb="FF595959"/>
      <name val="Aptos"/>
    </font>
    <font>
      <b/>
      <sz val="9"/>
      <color rgb="FFFFC000"/>
      <name val="Aptos"/>
    </font>
    <font>
      <sz val="10"/>
      <color rgb="FF595959"/>
      <name val="Aptos"/>
    </font>
  </fonts>
  <fills count="17">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1F4E79"/>
        <bgColor indexed="64"/>
      </patternFill>
    </fill>
    <fill>
      <patternFill patternType="solid">
        <fgColor rgb="FFF2F2F2"/>
        <bgColor indexed="64"/>
      </patternFill>
    </fill>
    <fill>
      <patternFill patternType="solid">
        <fgColor rgb="FFFAFAFA"/>
        <bgColor indexed="64"/>
      </patternFill>
    </fill>
    <fill>
      <patternFill patternType="solid">
        <fgColor rgb="FF5B9BD5"/>
        <bgColor indexed="64"/>
      </patternFill>
    </fill>
    <fill>
      <patternFill patternType="solid">
        <fgColor rgb="FFDDEBF7"/>
        <bgColor indexed="64"/>
      </patternFill>
    </fill>
  </fills>
  <borders count="9">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46" fillId="13" borderId="8" xfId="0" applyFont="1" applyFill="1" applyBorder="1" applyAlignment="1">
      <alignment horizontal="left" vertical="top" wrapText="1" readingOrder="1"/>
    </xf>
    <xf numFmtId="0" fontId="42" fillId="0" borderId="0" xfId="0" applyFont="1" applyAlignment="1">
      <alignment horizontal="right" vertical="top" wrapText="1"/>
    </xf>
    <xf numFmtId="0" fontId="46" fillId="13" borderId="8" xfId="0" applyFont="1" applyFill="1" applyBorder="1" applyAlignment="1">
      <alignment horizontal="right" vertical="top" wrapText="1"/>
    </xf>
    <xf numFmtId="0" fontId="51" fillId="0" borderId="8" xfId="0" applyFont="1" applyBorder="1" applyAlignment="1">
      <alignment horizontal="right" vertical="top" wrapText="1"/>
    </xf>
    <xf numFmtId="0" fontId="50" fillId="0" borderId="8" xfId="0" applyFont="1" applyBorder="1" applyAlignment="1">
      <alignment horizontal="right" vertical="top" wrapText="1"/>
    </xf>
    <xf numFmtId="0" fontId="0" fillId="0" borderId="0" xfId="0" applyAlignment="1">
      <alignment horizontal="right" wrapText="1"/>
    </xf>
    <xf numFmtId="0" fontId="0" fillId="0" borderId="0" xfId="0" applyAlignment="1">
      <alignment horizontal="right"/>
    </xf>
    <xf numFmtId="0" fontId="43" fillId="0" borderId="0" xfId="0" applyFont="1" applyAlignment="1">
      <alignment horizontal="left" vertical="top" wrapText="1"/>
    </xf>
    <xf numFmtId="0" fontId="46" fillId="13" borderId="8" xfId="0" applyFont="1" applyFill="1" applyBorder="1" applyAlignment="1">
      <alignment horizontal="left" vertical="top" wrapText="1"/>
    </xf>
    <xf numFmtId="0" fontId="51" fillId="0" borderId="8" xfId="0" applyFont="1" applyBorder="1" applyAlignment="1">
      <alignment horizontal="left" vertical="top" wrapText="1"/>
    </xf>
    <xf numFmtId="0" fontId="0" fillId="0" borderId="0" xfId="0" applyAlignment="1">
      <alignment horizontal="left" wrapText="1"/>
    </xf>
    <xf numFmtId="0" fontId="42" fillId="0" borderId="0" xfId="0" applyFont="1" applyAlignment="1">
      <alignment horizontal="left" vertical="top" wrapText="1"/>
    </xf>
    <xf numFmtId="0" fontId="44" fillId="3" borderId="8" xfId="0" applyFont="1" applyFill="1" applyBorder="1" applyAlignment="1">
      <alignment horizontal="left" vertical="center" wrapText="1"/>
    </xf>
    <xf numFmtId="0" fontId="44" fillId="3" borderId="8" xfId="0" applyFont="1" applyFill="1" applyBorder="1" applyAlignment="1">
      <alignment horizontal="right" vertical="center" wrapText="1"/>
    </xf>
    <xf numFmtId="168" fontId="41" fillId="10" borderId="8" xfId="0" applyNumberFormat="1" applyFont="1" applyFill="1" applyBorder="1" applyAlignment="1" applyProtection="1">
      <alignment horizontal="left" vertical="top" wrapText="1"/>
      <protection locked="0"/>
    </xf>
    <xf numFmtId="166" fontId="41" fillId="10" borderId="8" xfId="0" applyNumberFormat="1" applyFont="1" applyFill="1" applyBorder="1" applyAlignment="1" applyProtection="1">
      <alignment horizontal="right" vertical="top" wrapText="1"/>
      <protection locked="0"/>
    </xf>
    <xf numFmtId="0" fontId="42" fillId="10" borderId="8" xfId="0" applyFont="1" applyFill="1" applyBorder="1" applyAlignment="1" applyProtection="1">
      <alignment horizontal="left" vertical="top" wrapText="1"/>
      <protection locked="0"/>
    </xf>
    <xf numFmtId="0" fontId="40" fillId="3" borderId="8" xfId="0" applyFont="1" applyFill="1" applyBorder="1" applyAlignment="1">
      <alignment horizontal="left" vertical="top" wrapText="1" readingOrder="1"/>
    </xf>
    <xf numFmtId="166" fontId="40" fillId="3" borderId="8" xfId="0" applyNumberFormat="1" applyFont="1" applyFill="1" applyBorder="1" applyAlignment="1">
      <alignment horizontal="right" vertical="top" wrapText="1" readingOrder="1"/>
    </xf>
    <xf numFmtId="0" fontId="52" fillId="3" borderId="8" xfId="0" applyFont="1" applyFill="1" applyBorder="1" applyAlignment="1">
      <alignment horizontal="left" vertical="top" wrapText="1" readingOrder="1"/>
    </xf>
    <xf numFmtId="0" fontId="53" fillId="10" borderId="8" xfId="0" applyFont="1" applyFill="1" applyBorder="1" applyAlignment="1" applyProtection="1">
      <alignment horizontal="left" vertical="top" wrapText="1"/>
      <protection locked="0"/>
    </xf>
    <xf numFmtId="0" fontId="33" fillId="3" borderId="0" xfId="0" applyFont="1" applyFill="1" applyAlignment="1">
      <alignment horizontal="center" vertical="center" wrapText="1"/>
    </xf>
    <xf numFmtId="0" fontId="3" fillId="0" borderId="0" xfId="0" applyFont="1" applyAlignment="1">
      <alignment horizontal="center" vertical="center" wrapText="1" readingOrder="1"/>
    </xf>
    <xf numFmtId="0" fontId="22" fillId="2" borderId="0" xfId="0" applyFont="1" applyFill="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167" fontId="13" fillId="0" borderId="2" xfId="0" applyNumberFormat="1" applyFont="1" applyBorder="1" applyAlignment="1">
      <alignment horizontal="left" vertical="center" wrapText="1" readingOrder="1"/>
    </xf>
    <xf numFmtId="0" fontId="14" fillId="10" borderId="2" xfId="0" applyFont="1" applyFill="1" applyBorder="1" applyAlignment="1" applyProtection="1">
      <alignment horizontal="left" vertical="center" wrapText="1" readingOrder="1"/>
      <protection locked="0"/>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2" fillId="3" borderId="8" xfId="0" applyFont="1" applyFill="1" applyBorder="1" applyAlignment="1">
      <alignment horizontal="left" vertical="top" wrapText="1"/>
    </xf>
    <xf numFmtId="0" fontId="47" fillId="10" borderId="8" xfId="0" applyFont="1" applyFill="1" applyBorder="1" applyAlignment="1" applyProtection="1">
      <alignment horizontal="left" vertical="top" wrapText="1" readingOrder="1"/>
      <protection locked="0"/>
    </xf>
    <xf numFmtId="167" fontId="47" fillId="14" borderId="8" xfId="0" applyNumberFormat="1" applyFont="1" applyFill="1" applyBorder="1" applyAlignment="1">
      <alignment horizontal="left" vertical="top" wrapText="1" readingOrder="1"/>
    </xf>
    <xf numFmtId="0" fontId="45" fillId="12" borderId="0" xfId="0" applyFont="1" applyFill="1" applyAlignment="1">
      <alignment horizontal="center" vertical="center" wrapText="1"/>
    </xf>
    <xf numFmtId="0" fontId="49" fillId="16" borderId="0" xfId="0" applyFont="1" applyFill="1" applyAlignment="1">
      <alignment horizontal="center" vertical="top" wrapText="1"/>
    </xf>
    <xf numFmtId="0" fontId="48" fillId="15" borderId="0" xfId="0" applyFont="1" applyFill="1" applyAlignment="1">
      <alignment horizontal="left" vertical="top" wrapText="1"/>
    </xf>
    <xf numFmtId="0" fontId="13" fillId="0" borderId="0" xfId="0" applyFont="1" applyAlignment="1">
      <alignment horizontal="center" vertical="center" wrapText="1"/>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18" customFormat="1" ht="23.25" customHeight="1" x14ac:dyDescent="0.3">
      <c r="A2" s="120" t="s">
        <v>1</v>
      </c>
      <c r="B2" s="117"/>
    </row>
    <row r="3" spans="1:2" ht="33" customHeight="1" x14ac:dyDescent="0.3">
      <c r="A3" s="119" t="s">
        <v>2</v>
      </c>
    </row>
    <row r="4" spans="1:2" ht="23.25" customHeight="1" x14ac:dyDescent="0.3">
      <c r="A4" s="115" t="s">
        <v>3</v>
      </c>
    </row>
    <row r="5" spans="1:2" ht="23.25" customHeight="1" x14ac:dyDescent="0.3">
      <c r="A5" s="42" t="s">
        <v>4</v>
      </c>
    </row>
    <row r="6" spans="1:2" ht="17.25" customHeight="1" x14ac:dyDescent="0.3">
      <c r="A6" s="43" t="s">
        <v>5</v>
      </c>
    </row>
    <row r="7" spans="1:2" ht="17.25" customHeight="1" x14ac:dyDescent="0.3">
      <c r="A7" s="43" t="s">
        <v>6</v>
      </c>
    </row>
    <row r="8" spans="1:2" ht="23.25" customHeight="1" x14ac:dyDescent="0.25">
      <c r="A8" s="42" t="s">
        <v>7</v>
      </c>
      <c r="B8" s="68" t="s">
        <v>8</v>
      </c>
    </row>
    <row r="9" spans="1:2" ht="17.25" customHeight="1" x14ac:dyDescent="0.3">
      <c r="A9" s="44" t="s">
        <v>9</v>
      </c>
    </row>
    <row r="10" spans="1:2" ht="17.25" customHeight="1" x14ac:dyDescent="0.3">
      <c r="A10" s="43" t="s">
        <v>10</v>
      </c>
    </row>
    <row r="11" spans="1:2" ht="17.25" customHeight="1" x14ac:dyDescent="0.3">
      <c r="A11" s="43" t="s">
        <v>11</v>
      </c>
    </row>
    <row r="12" spans="1:2" ht="17.25" customHeight="1" x14ac:dyDescent="0.3">
      <c r="A12" s="45" t="s">
        <v>12</v>
      </c>
    </row>
    <row r="13" spans="1:2" ht="17.25" customHeight="1" x14ac:dyDescent="0.3">
      <c r="A13" s="43" t="s">
        <v>13</v>
      </c>
    </row>
    <row r="14" spans="1:2" ht="23.25" customHeight="1" x14ac:dyDescent="0.3">
      <c r="A14" s="42" t="s">
        <v>14</v>
      </c>
    </row>
    <row r="15" spans="1:2" ht="17.25" customHeight="1" x14ac:dyDescent="0.3">
      <c r="A15" s="45" t="s">
        <v>15</v>
      </c>
    </row>
    <row r="16" spans="1:2" ht="17.25" customHeight="1" x14ac:dyDescent="0.3">
      <c r="A16" s="45" t="s">
        <v>16</v>
      </c>
    </row>
    <row r="17" spans="1:1" ht="17.25" customHeight="1" x14ac:dyDescent="0.3">
      <c r="A17" s="64" t="s">
        <v>17</v>
      </c>
    </row>
    <row r="18" spans="1:1" ht="23.25" customHeight="1" x14ac:dyDescent="0.3">
      <c r="A18" s="42" t="s">
        <v>18</v>
      </c>
    </row>
    <row r="19" spans="1:1" ht="17.25" customHeight="1" x14ac:dyDescent="0.3">
      <c r="A19" s="46" t="s">
        <v>19</v>
      </c>
    </row>
    <row r="20" spans="1:1" ht="23.25" customHeight="1" x14ac:dyDescent="0.3">
      <c r="A20" s="42" t="s">
        <v>20</v>
      </c>
    </row>
    <row r="21" spans="1:1" ht="17.25" customHeight="1" x14ac:dyDescent="0.3">
      <c r="A21" s="47" t="s">
        <v>21</v>
      </c>
    </row>
    <row r="22" spans="1:1" ht="32.25" customHeight="1" x14ac:dyDescent="0.3">
      <c r="A22" s="45" t="s">
        <v>22</v>
      </c>
    </row>
    <row r="23" spans="1:1" ht="17.25" customHeight="1" x14ac:dyDescent="0.3">
      <c r="A23" s="47" t="s">
        <v>23</v>
      </c>
    </row>
    <row r="24" spans="1:1" ht="32.25" customHeight="1" x14ac:dyDescent="0.3">
      <c r="A24" s="45" t="s">
        <v>24</v>
      </c>
    </row>
    <row r="25" spans="1:1" ht="17.25" customHeight="1" x14ac:dyDescent="0.3">
      <c r="A25" s="47" t="s">
        <v>25</v>
      </c>
    </row>
    <row r="26" spans="1:1" ht="17.25" customHeight="1" x14ac:dyDescent="0.3">
      <c r="A26" s="45" t="s">
        <v>26</v>
      </c>
    </row>
    <row r="27" spans="1:1" ht="17.25" customHeight="1" x14ac:dyDescent="0.3">
      <c r="A27" s="47" t="s">
        <v>27</v>
      </c>
    </row>
    <row r="28" spans="1:1" ht="32.25" customHeight="1" x14ac:dyDescent="0.3">
      <c r="A28" s="45" t="s">
        <v>28</v>
      </c>
    </row>
    <row r="29" spans="1:1" ht="32.25" customHeight="1" x14ac:dyDescent="0.3">
      <c r="A29" s="44" t="s">
        <v>29</v>
      </c>
    </row>
    <row r="30" spans="1:1" ht="17.25" customHeight="1" x14ac:dyDescent="0.3">
      <c r="A30" s="47" t="s">
        <v>30</v>
      </c>
    </row>
    <row r="31" spans="1:1" ht="32.25" customHeight="1" x14ac:dyDescent="0.3">
      <c r="A31" s="45" t="s">
        <v>31</v>
      </c>
    </row>
    <row r="32" spans="1:1" ht="32.25" customHeight="1" x14ac:dyDescent="0.3">
      <c r="A32" s="45" t="s">
        <v>32</v>
      </c>
    </row>
    <row r="33" spans="1:1" ht="32.25" customHeight="1" x14ac:dyDescent="0.3">
      <c r="A33" s="45" t="s">
        <v>33</v>
      </c>
    </row>
    <row r="34" spans="1:1" ht="22.5" customHeight="1" x14ac:dyDescent="0.3">
      <c r="A34" s="42" t="s">
        <v>34</v>
      </c>
    </row>
    <row r="35" spans="1:1" ht="17.25" customHeight="1" x14ac:dyDescent="0.3">
      <c r="A35" s="48" t="s">
        <v>35</v>
      </c>
    </row>
    <row r="36" spans="1:1" ht="17.25" customHeight="1" x14ac:dyDescent="0.3">
      <c r="A36" s="48" t="s">
        <v>36</v>
      </c>
    </row>
    <row r="37" spans="1:1" ht="17.25" customHeight="1" x14ac:dyDescent="0.3">
      <c r="A37" s="46" t="s">
        <v>37</v>
      </c>
    </row>
    <row r="38" spans="1:1" ht="32.25" customHeight="1" x14ac:dyDescent="0.3">
      <c r="A38" s="46" t="s">
        <v>38</v>
      </c>
    </row>
    <row r="39" spans="1:1" ht="32.25" customHeight="1" x14ac:dyDescent="0.3">
      <c r="A39" s="46" t="s">
        <v>39</v>
      </c>
    </row>
    <row r="40" spans="1:1" ht="17.25" customHeight="1" x14ac:dyDescent="0.3">
      <c r="A40" s="49" t="s">
        <v>40</v>
      </c>
    </row>
    <row r="41" spans="1:1" ht="32.25" customHeight="1" x14ac:dyDescent="0.3">
      <c r="A41" s="45" t="s">
        <v>41</v>
      </c>
    </row>
    <row r="42" spans="1:1" ht="32.25" customHeight="1" x14ac:dyDescent="0.3">
      <c r="A42" s="45" t="s">
        <v>42</v>
      </c>
    </row>
    <row r="43" spans="1:1" ht="32.25" customHeight="1" x14ac:dyDescent="0.3">
      <c r="A43" s="46" t="s">
        <v>43</v>
      </c>
    </row>
    <row r="44" spans="1:1" ht="17.25" customHeight="1" x14ac:dyDescent="0.3">
      <c r="A44" s="46" t="s">
        <v>44</v>
      </c>
    </row>
    <row r="45" spans="1:1" x14ac:dyDescent="0.3">
      <c r="A45" s="46" t="s">
        <v>45</v>
      </c>
    </row>
    <row r="46" spans="1:1" ht="22.5" customHeight="1" x14ac:dyDescent="0.3">
      <c r="A46" s="42" t="s">
        <v>46</v>
      </c>
    </row>
    <row r="47" spans="1:1" ht="17.25" customHeight="1" x14ac:dyDescent="0.3">
      <c r="A47" s="50" t="s">
        <v>47</v>
      </c>
    </row>
    <row r="48" spans="1:1" ht="17.25" customHeight="1" x14ac:dyDescent="0.3">
      <c r="A48" s="64" t="s">
        <v>48</v>
      </c>
    </row>
    <row r="49" spans="1:1" ht="17.25" customHeight="1" x14ac:dyDescent="0.3">
      <c r="A49" s="116"/>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G15" sqref="G15"/>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51" t="s">
        <v>49</v>
      </c>
      <c r="B1" s="151"/>
      <c r="C1" s="151"/>
      <c r="D1" s="151"/>
      <c r="E1" s="151"/>
      <c r="F1" s="151"/>
      <c r="G1" s="17"/>
      <c r="H1" s="17"/>
      <c r="I1" s="17"/>
      <c r="J1" s="17"/>
      <c r="K1" s="17"/>
    </row>
    <row r="2" spans="1:11" ht="21" customHeight="1" x14ac:dyDescent="0.25">
      <c r="A2" s="3" t="s">
        <v>50</v>
      </c>
      <c r="B2" s="152" t="s">
        <v>51</v>
      </c>
      <c r="C2" s="152"/>
      <c r="D2" s="152"/>
      <c r="E2" s="152"/>
      <c r="F2" s="152"/>
      <c r="G2" s="17"/>
      <c r="H2" s="17"/>
      <c r="I2" s="17"/>
      <c r="J2" s="17"/>
      <c r="K2" s="17"/>
    </row>
    <row r="3" spans="1:11" ht="15.5" x14ac:dyDescent="0.25">
      <c r="A3" s="3" t="s">
        <v>52</v>
      </c>
      <c r="B3" s="152" t="s">
        <v>53</v>
      </c>
      <c r="C3" s="152"/>
      <c r="D3" s="152"/>
      <c r="E3" s="152"/>
      <c r="F3" s="152"/>
      <c r="G3" s="17"/>
      <c r="H3" s="17"/>
      <c r="I3" s="17"/>
      <c r="J3" s="17"/>
      <c r="K3" s="17"/>
    </row>
    <row r="4" spans="1:11" ht="21" customHeight="1" x14ac:dyDescent="0.25">
      <c r="A4" s="3" t="s">
        <v>54</v>
      </c>
      <c r="B4" s="153">
        <v>45839</v>
      </c>
      <c r="C4" s="153"/>
      <c r="D4" s="153"/>
      <c r="E4" s="153"/>
      <c r="F4" s="153"/>
      <c r="G4" s="17"/>
      <c r="H4" s="17"/>
      <c r="I4" s="17"/>
      <c r="J4" s="17"/>
      <c r="K4" s="17"/>
    </row>
    <row r="5" spans="1:11" ht="21" customHeight="1" x14ac:dyDescent="0.25">
      <c r="A5" s="3" t="s">
        <v>55</v>
      </c>
      <c r="B5" s="153">
        <v>46203</v>
      </c>
      <c r="C5" s="153"/>
      <c r="D5" s="153"/>
      <c r="E5" s="153"/>
      <c r="F5" s="153"/>
      <c r="G5" s="17"/>
      <c r="H5" s="17"/>
      <c r="I5" s="17"/>
      <c r="J5" s="17"/>
      <c r="K5" s="17"/>
    </row>
    <row r="6" spans="1:11" ht="21" customHeight="1" x14ac:dyDescent="0.25">
      <c r="A6" s="3" t="s">
        <v>56</v>
      </c>
      <c r="B6" s="150" t="str">
        <f>IF(AND(Travel!B7&lt;&gt;A30,Hospitality!B7&lt;&gt;A30,'All other expenses'!B7&lt;&gt;A30,'Gifts and benefits'!B7&lt;&gt;A30),A31,IF(AND(Travel!B7=A30,Hospitality!B7=A30,'All other expenses'!B7=A30,'Gifts and benefits'!B7=A30),A33,A32))</f>
        <v>Data and totals checked on all sheets</v>
      </c>
      <c r="C6" s="150"/>
      <c r="D6" s="150"/>
      <c r="E6" s="150"/>
      <c r="F6" s="150"/>
      <c r="G6" s="23"/>
      <c r="H6" s="17"/>
      <c r="I6" s="17"/>
      <c r="J6" s="17"/>
      <c r="K6" s="17"/>
    </row>
    <row r="7" spans="1:11" ht="31" x14ac:dyDescent="0.25">
      <c r="A7" s="3" t="s">
        <v>57</v>
      </c>
      <c r="B7" s="148" t="s">
        <v>58</v>
      </c>
      <c r="C7" s="148"/>
      <c r="D7" s="148"/>
      <c r="E7" s="148"/>
      <c r="F7" s="148"/>
      <c r="G7" s="23"/>
      <c r="H7" s="17"/>
      <c r="I7" s="17"/>
      <c r="J7" s="17"/>
      <c r="K7" s="17"/>
    </row>
    <row r="8" spans="1:11" ht="25.5" customHeight="1" x14ac:dyDescent="0.25">
      <c r="A8" s="3" t="s">
        <v>59</v>
      </c>
      <c r="B8" s="148" t="s">
        <v>60</v>
      </c>
      <c r="C8" s="148"/>
      <c r="D8" s="148"/>
      <c r="E8" s="148"/>
      <c r="F8" s="148"/>
      <c r="G8" s="23"/>
      <c r="H8" s="17"/>
      <c r="I8" s="17"/>
      <c r="J8" s="17"/>
      <c r="K8" s="17"/>
    </row>
    <row r="9" spans="1:11" ht="66.75" customHeight="1" x14ac:dyDescent="0.25">
      <c r="A9" s="149" t="s">
        <v>61</v>
      </c>
      <c r="B9" s="149"/>
      <c r="C9" s="149"/>
      <c r="D9" s="149"/>
      <c r="E9" s="149"/>
      <c r="F9" s="149"/>
      <c r="G9" s="23"/>
      <c r="H9" s="17"/>
      <c r="I9" s="17"/>
      <c r="J9" s="17"/>
      <c r="K9" s="17"/>
    </row>
    <row r="10" spans="1:11" s="92" customFormat="1" ht="36" customHeight="1" x14ac:dyDescent="0.3">
      <c r="A10" s="86" t="s">
        <v>62</v>
      </c>
      <c r="B10" s="87" t="s">
        <v>63</v>
      </c>
      <c r="C10" s="87" t="s">
        <v>64</v>
      </c>
      <c r="D10" s="88"/>
      <c r="E10" s="89" t="s">
        <v>30</v>
      </c>
      <c r="F10" s="90" t="s">
        <v>65</v>
      </c>
      <c r="G10" s="91"/>
      <c r="H10" s="91"/>
      <c r="I10" s="91"/>
      <c r="J10" s="91"/>
      <c r="K10" s="91"/>
    </row>
    <row r="11" spans="1:11" ht="27.75" customHeight="1" x14ac:dyDescent="0.35">
      <c r="A11" s="8" t="s">
        <v>66</v>
      </c>
      <c r="B11" s="58">
        <f>B15+B16+B17</f>
        <v>229.99</v>
      </c>
      <c r="C11" s="65" t="str">
        <f>IF(Travel!B6="",A34,Travel!B6)</f>
        <v>Figures include GST (where applicable)</v>
      </c>
      <c r="D11" s="6"/>
      <c r="E11" s="8" t="s">
        <v>67</v>
      </c>
      <c r="F11" s="33">
        <f>'Gifts and benefits'!C19</f>
        <v>0</v>
      </c>
      <c r="G11" s="29"/>
      <c r="H11" s="29"/>
      <c r="I11" s="29"/>
      <c r="J11" s="29"/>
      <c r="K11" s="29"/>
    </row>
    <row r="12" spans="1:11" ht="27.75" customHeight="1" x14ac:dyDescent="0.35">
      <c r="A12" s="8" t="s">
        <v>25</v>
      </c>
      <c r="B12" s="58">
        <f>Hospitality!B19</f>
        <v>0</v>
      </c>
      <c r="C12" s="65" t="str">
        <f>IF(Hospitality!B6="",A34,Hospitality!B6)</f>
        <v>Figures include GST (where applicable)</v>
      </c>
      <c r="D12" s="6"/>
      <c r="E12" s="8" t="s">
        <v>68</v>
      </c>
      <c r="F12" s="33">
        <f>'Gifts and benefits'!C20</f>
        <v>0</v>
      </c>
      <c r="G12" s="29"/>
      <c r="H12" s="29"/>
      <c r="I12" s="29"/>
      <c r="J12" s="29"/>
      <c r="K12" s="29"/>
    </row>
    <row r="13" spans="1:11" ht="27.75" customHeight="1" x14ac:dyDescent="0.25">
      <c r="A13" s="8" t="s">
        <v>69</v>
      </c>
      <c r="B13" s="58">
        <f>'All other expenses'!B36</f>
        <v>1869.3100000000002</v>
      </c>
      <c r="C13" s="65" t="str">
        <f>IF('All other expenses'!B6="",A34,'All other expenses'!B6)</f>
        <v>Figures include GST (where applicable)</v>
      </c>
      <c r="D13" s="6"/>
      <c r="E13" s="8" t="s">
        <v>70</v>
      </c>
      <c r="F13" s="33">
        <f>'Gifts and benefits'!C21</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71</v>
      </c>
      <c r="B15" s="60">
        <f>Travel!B17</f>
        <v>0</v>
      </c>
      <c r="C15" s="67" t="str">
        <f>C11</f>
        <v>Figures include GST (where applicable)</v>
      </c>
      <c r="D15" s="6"/>
      <c r="E15" s="6"/>
      <c r="F15" s="35"/>
      <c r="G15" s="17"/>
      <c r="H15" s="17"/>
      <c r="I15" s="17"/>
      <c r="J15" s="17"/>
      <c r="K15" s="17"/>
    </row>
    <row r="16" spans="1:11" ht="27.75" customHeight="1" x14ac:dyDescent="0.25">
      <c r="A16" s="9" t="s">
        <v>72</v>
      </c>
      <c r="B16" s="60">
        <f>Travel!B27</f>
        <v>213.82</v>
      </c>
      <c r="C16" s="67" t="str">
        <f>C11</f>
        <v>Figures include GST (where applicable)</v>
      </c>
      <c r="D16" s="36"/>
      <c r="E16" s="6"/>
      <c r="F16" s="37"/>
      <c r="G16" s="17"/>
      <c r="H16" s="17"/>
      <c r="I16" s="17"/>
      <c r="J16" s="17"/>
      <c r="K16" s="17"/>
    </row>
    <row r="17" spans="1:11" ht="27.75" customHeight="1" x14ac:dyDescent="0.25">
      <c r="A17" s="9" t="s">
        <v>73</v>
      </c>
      <c r="B17" s="60">
        <f>Travel!B36</f>
        <v>16.170000000000002</v>
      </c>
      <c r="C17" s="67" t="str">
        <f>C11</f>
        <v>Figures include GST (where applicable)</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74</v>
      </c>
      <c r="B19" s="19"/>
      <c r="C19" s="17"/>
      <c r="D19" s="17"/>
      <c r="E19" s="17"/>
      <c r="F19" s="17"/>
      <c r="G19" s="17"/>
      <c r="H19" s="17"/>
      <c r="I19" s="17"/>
      <c r="J19" s="17"/>
      <c r="K19" s="17"/>
    </row>
    <row r="20" spans="1:11" x14ac:dyDescent="0.25">
      <c r="A20" s="20" t="s">
        <v>75</v>
      </c>
      <c r="D20" s="17"/>
      <c r="E20" s="17"/>
      <c r="F20" s="17"/>
      <c r="G20" s="17"/>
      <c r="H20" s="17"/>
      <c r="I20" s="17"/>
      <c r="J20" s="17"/>
      <c r="K20" s="17"/>
    </row>
    <row r="21" spans="1:11" ht="12.65" customHeight="1" x14ac:dyDescent="0.25">
      <c r="A21" s="20" t="s">
        <v>76</v>
      </c>
      <c r="D21" s="17"/>
      <c r="E21" s="17"/>
      <c r="F21" s="17"/>
      <c r="G21" s="17"/>
      <c r="H21" s="17"/>
      <c r="I21" s="17"/>
      <c r="J21" s="17"/>
      <c r="K21" s="17"/>
    </row>
    <row r="22" spans="1:11" ht="12.65" customHeight="1" x14ac:dyDescent="0.25">
      <c r="A22" s="20" t="s">
        <v>77</v>
      </c>
      <c r="D22" s="17"/>
      <c r="E22" s="17"/>
      <c r="F22" s="17"/>
      <c r="G22" s="17"/>
      <c r="H22" s="17"/>
      <c r="I22" s="17"/>
      <c r="J22" s="17"/>
      <c r="K22" s="17"/>
    </row>
    <row r="23" spans="1:11" ht="12.65" customHeight="1" x14ac:dyDescent="0.25">
      <c r="A23" s="20" t="s">
        <v>78</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79</v>
      </c>
      <c r="B25" s="13"/>
      <c r="C25" s="13"/>
      <c r="D25" s="13"/>
      <c r="E25" s="13"/>
      <c r="F25" s="13"/>
      <c r="G25" s="17"/>
      <c r="H25" s="17"/>
      <c r="I25" s="17"/>
      <c r="J25" s="17"/>
      <c r="K25" s="17"/>
    </row>
    <row r="26" spans="1:11" ht="12.75" hidden="1" customHeight="1" x14ac:dyDescent="0.25">
      <c r="A26" s="11" t="s">
        <v>80</v>
      </c>
      <c r="B26" s="4"/>
      <c r="C26" s="4"/>
      <c r="D26" s="11"/>
      <c r="E26" s="11"/>
      <c r="F26" s="11"/>
      <c r="G26" s="17"/>
      <c r="H26" s="17"/>
      <c r="I26" s="17"/>
      <c r="J26" s="17"/>
      <c r="K26" s="17"/>
    </row>
    <row r="27" spans="1:11" hidden="1" x14ac:dyDescent="0.25">
      <c r="A27" s="10" t="s">
        <v>81</v>
      </c>
      <c r="B27" s="10"/>
      <c r="C27" s="10"/>
      <c r="D27" s="10"/>
      <c r="E27" s="10"/>
      <c r="F27" s="10"/>
      <c r="G27" s="17"/>
      <c r="H27" s="17"/>
      <c r="I27" s="17"/>
      <c r="J27" s="17"/>
      <c r="K27" s="17"/>
    </row>
    <row r="28" spans="1:11" hidden="1" x14ac:dyDescent="0.25">
      <c r="A28" s="10" t="s">
        <v>82</v>
      </c>
      <c r="B28" s="10"/>
      <c r="C28" s="10"/>
      <c r="D28" s="10"/>
      <c r="E28" s="10"/>
      <c r="F28" s="10"/>
      <c r="G28" s="17"/>
      <c r="H28" s="17"/>
      <c r="I28" s="17"/>
      <c r="J28" s="17"/>
      <c r="K28" s="17"/>
    </row>
    <row r="29" spans="1:11" hidden="1" x14ac:dyDescent="0.25">
      <c r="A29" s="11" t="s">
        <v>83</v>
      </c>
      <c r="B29" s="11"/>
      <c r="C29" s="11"/>
      <c r="D29" s="11"/>
      <c r="E29" s="11"/>
      <c r="F29" s="11"/>
      <c r="G29" s="17"/>
      <c r="H29" s="17"/>
      <c r="I29" s="17"/>
      <c r="J29" s="17"/>
      <c r="K29" s="17"/>
    </row>
    <row r="30" spans="1:11" hidden="1" x14ac:dyDescent="0.25">
      <c r="A30" s="11" t="s">
        <v>84</v>
      </c>
      <c r="B30" s="11"/>
      <c r="C30" s="11"/>
      <c r="D30" s="11"/>
      <c r="E30" s="11"/>
      <c r="F30" s="11"/>
      <c r="G30" s="17"/>
      <c r="H30" s="17"/>
      <c r="I30" s="17"/>
      <c r="J30" s="17"/>
      <c r="K30" s="17"/>
    </row>
    <row r="31" spans="1:11" hidden="1" x14ac:dyDescent="0.25">
      <c r="A31" s="10" t="s">
        <v>85</v>
      </c>
      <c r="B31" s="10"/>
      <c r="C31" s="10"/>
      <c r="D31" s="10"/>
      <c r="E31" s="10"/>
      <c r="F31" s="10"/>
      <c r="G31" s="17"/>
      <c r="H31" s="17"/>
      <c r="I31" s="17"/>
      <c r="J31" s="17"/>
      <c r="K31" s="17"/>
    </row>
    <row r="32" spans="1:11" hidden="1" x14ac:dyDescent="0.25">
      <c r="A32" s="10" t="s">
        <v>86</v>
      </c>
      <c r="B32" s="10"/>
      <c r="C32" s="10"/>
      <c r="D32" s="10"/>
      <c r="E32" s="10"/>
      <c r="F32" s="10"/>
      <c r="G32" s="17"/>
      <c r="H32" s="17"/>
      <c r="I32" s="17"/>
      <c r="J32" s="17"/>
      <c r="K32" s="17"/>
    </row>
    <row r="33" spans="1:11" hidden="1" x14ac:dyDescent="0.25">
      <c r="A33" s="10" t="s">
        <v>87</v>
      </c>
      <c r="B33" s="10"/>
      <c r="C33" s="10"/>
      <c r="D33" s="10"/>
      <c r="E33" s="10"/>
      <c r="F33" s="10"/>
      <c r="G33" s="17"/>
      <c r="H33" s="17"/>
      <c r="I33" s="17"/>
      <c r="J33" s="17"/>
      <c r="K33" s="17"/>
    </row>
    <row r="34" spans="1:11" hidden="1" x14ac:dyDescent="0.25">
      <c r="A34" s="11" t="s">
        <v>88</v>
      </c>
      <c r="B34" s="11"/>
      <c r="C34" s="11"/>
      <c r="D34" s="11"/>
      <c r="E34" s="11"/>
      <c r="F34" s="11"/>
      <c r="G34" s="17"/>
      <c r="H34" s="17"/>
      <c r="I34" s="17"/>
      <c r="J34" s="17"/>
      <c r="K34" s="17"/>
    </row>
    <row r="35" spans="1:11" hidden="1" x14ac:dyDescent="0.25">
      <c r="A35" s="11" t="s">
        <v>89</v>
      </c>
      <c r="B35" s="11"/>
      <c r="C35" s="11"/>
      <c r="D35" s="11"/>
      <c r="E35" s="11"/>
      <c r="F35" s="11"/>
      <c r="G35" s="17"/>
      <c r="H35" s="17"/>
      <c r="I35" s="17"/>
      <c r="J35" s="17"/>
      <c r="K35" s="17"/>
    </row>
    <row r="36" spans="1:11" hidden="1" x14ac:dyDescent="0.25">
      <c r="A36" s="10" t="s">
        <v>90</v>
      </c>
      <c r="B36" s="62"/>
      <c r="C36" s="62"/>
      <c r="D36" s="62"/>
      <c r="E36" s="62"/>
      <c r="F36" s="62"/>
      <c r="G36" s="17"/>
      <c r="H36" s="17"/>
      <c r="I36" s="17"/>
      <c r="J36" s="17"/>
      <c r="K36" s="17"/>
    </row>
    <row r="37" spans="1:11" hidden="1" x14ac:dyDescent="0.25">
      <c r="A37" s="10" t="s">
        <v>58</v>
      </c>
      <c r="B37" s="62"/>
      <c r="C37" s="62"/>
      <c r="D37" s="62"/>
      <c r="E37" s="62"/>
      <c r="F37" s="62"/>
      <c r="G37" s="17"/>
      <c r="H37" s="17"/>
      <c r="I37" s="17"/>
      <c r="J37" s="17"/>
      <c r="K37" s="17"/>
    </row>
    <row r="38" spans="1:11" hidden="1" x14ac:dyDescent="0.25">
      <c r="A38" s="10" t="s">
        <v>91</v>
      </c>
      <c r="B38" s="62"/>
      <c r="C38" s="62"/>
      <c r="D38" s="62"/>
      <c r="E38" s="62"/>
      <c r="F38" s="62"/>
      <c r="G38" s="17"/>
      <c r="H38" s="17"/>
      <c r="I38" s="17"/>
      <c r="J38" s="17"/>
      <c r="K38" s="17"/>
    </row>
    <row r="39" spans="1:11" hidden="1" x14ac:dyDescent="0.25">
      <c r="A39" s="11" t="s">
        <v>92</v>
      </c>
      <c r="B39" s="4"/>
      <c r="C39" s="4"/>
      <c r="D39" s="4"/>
      <c r="E39" s="4"/>
      <c r="F39" s="4"/>
      <c r="G39" s="17"/>
      <c r="H39" s="17"/>
      <c r="I39" s="17"/>
      <c r="J39" s="17"/>
      <c r="K39" s="17"/>
    </row>
    <row r="40" spans="1:11" hidden="1" x14ac:dyDescent="0.25">
      <c r="A40" s="4" t="s">
        <v>93</v>
      </c>
      <c r="B40" s="4"/>
      <c r="C40" s="4"/>
      <c r="D40" s="4"/>
      <c r="E40" s="4"/>
      <c r="F40" s="4"/>
      <c r="G40" s="17"/>
      <c r="H40" s="17"/>
      <c r="I40" s="17"/>
      <c r="J40" s="17"/>
      <c r="K40" s="17"/>
    </row>
    <row r="41" spans="1:11" hidden="1" x14ac:dyDescent="0.25">
      <c r="A41" s="4" t="s">
        <v>94</v>
      </c>
      <c r="B41" s="4"/>
      <c r="C41" s="4"/>
      <c r="D41" s="4"/>
      <c r="E41" s="4"/>
      <c r="F41" s="4"/>
      <c r="G41" s="17"/>
      <c r="H41" s="17"/>
      <c r="I41" s="17"/>
      <c r="J41" s="17"/>
      <c r="K41" s="17"/>
    </row>
    <row r="42" spans="1:11" hidden="1" x14ac:dyDescent="0.25">
      <c r="A42" s="4" t="s">
        <v>95</v>
      </c>
      <c r="B42" s="4"/>
      <c r="C42" s="4"/>
      <c r="D42" s="4"/>
      <c r="E42" s="4"/>
      <c r="F42" s="4"/>
      <c r="G42" s="17"/>
      <c r="H42" s="17"/>
      <c r="I42" s="17"/>
      <c r="J42" s="17"/>
      <c r="K42" s="17"/>
    </row>
    <row r="43" spans="1:11" hidden="1" x14ac:dyDescent="0.25">
      <c r="A43" s="4" t="s">
        <v>96</v>
      </c>
      <c r="B43" s="4"/>
      <c r="C43" s="4"/>
      <c r="D43" s="4"/>
      <c r="E43" s="4"/>
      <c r="F43" s="4"/>
      <c r="G43" s="17"/>
      <c r="H43" s="17"/>
      <c r="I43" s="17"/>
      <c r="J43" s="17"/>
      <c r="K43" s="17"/>
    </row>
    <row r="44" spans="1:11" hidden="1" x14ac:dyDescent="0.25">
      <c r="A44" s="4" t="s">
        <v>97</v>
      </c>
      <c r="B44" s="4"/>
      <c r="C44" s="4"/>
      <c r="D44" s="4"/>
      <c r="E44" s="4"/>
      <c r="F44" s="4"/>
      <c r="G44" s="17"/>
      <c r="H44" s="17"/>
      <c r="I44" s="17"/>
      <c r="J44" s="17"/>
      <c r="K44" s="17"/>
    </row>
    <row r="45" spans="1:11" hidden="1" x14ac:dyDescent="0.25">
      <c r="A45" s="63" t="s">
        <v>98</v>
      </c>
      <c r="B45" s="62"/>
      <c r="C45" s="62"/>
      <c r="D45" s="62"/>
      <c r="E45" s="62"/>
      <c r="F45" s="62"/>
      <c r="G45" s="17"/>
      <c r="H45" s="17"/>
      <c r="I45" s="17"/>
      <c r="J45" s="17"/>
      <c r="K45" s="17"/>
    </row>
    <row r="46" spans="1:11" hidden="1" x14ac:dyDescent="0.25">
      <c r="A46" s="62" t="s">
        <v>99</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100</v>
      </c>
      <c r="B48" s="62"/>
      <c r="C48" s="62"/>
      <c r="D48" s="62"/>
      <c r="E48" s="62"/>
      <c r="F48" s="62"/>
      <c r="G48" s="17"/>
      <c r="H48" s="17"/>
      <c r="I48" s="17"/>
      <c r="J48" s="17"/>
      <c r="K48" s="17"/>
    </row>
    <row r="49" spans="1:11" ht="25" hidden="1" x14ac:dyDescent="0.25">
      <c r="A49" s="80" t="s">
        <v>101</v>
      </c>
      <c r="B49" s="62"/>
      <c r="C49" s="62"/>
      <c r="D49" s="62"/>
      <c r="E49" s="62"/>
      <c r="F49" s="62"/>
      <c r="G49" s="17"/>
      <c r="H49" s="17"/>
      <c r="I49" s="17"/>
      <c r="J49" s="17"/>
      <c r="K49" s="17"/>
    </row>
    <row r="50" spans="1:11" ht="25" hidden="1" x14ac:dyDescent="0.25">
      <c r="A50" s="81" t="s">
        <v>102</v>
      </c>
      <c r="B50" s="4"/>
      <c r="C50" s="4"/>
      <c r="D50" s="4"/>
      <c r="E50" s="4"/>
      <c r="F50" s="4"/>
      <c r="G50" s="17"/>
      <c r="H50" s="17"/>
      <c r="I50" s="17"/>
      <c r="J50" s="17"/>
      <c r="K50" s="17"/>
    </row>
    <row r="51" spans="1:11" ht="25" hidden="1" x14ac:dyDescent="0.25">
      <c r="A51" s="81" t="s">
        <v>103</v>
      </c>
      <c r="B51" s="4"/>
      <c r="C51" s="4"/>
      <c r="D51" s="4"/>
      <c r="E51" s="4"/>
      <c r="F51" s="4"/>
      <c r="G51" s="17"/>
      <c r="H51" s="17"/>
      <c r="I51" s="17"/>
      <c r="J51" s="17"/>
      <c r="K51" s="17"/>
    </row>
    <row r="52" spans="1:11" ht="37.5" hidden="1" x14ac:dyDescent="0.3">
      <c r="A52" s="81" t="s">
        <v>104</v>
      </c>
      <c r="B52" s="73"/>
      <c r="C52" s="73"/>
      <c r="D52" s="73"/>
      <c r="E52" s="11"/>
      <c r="F52" s="11"/>
      <c r="G52" s="17"/>
      <c r="H52" s="17"/>
      <c r="I52" s="17"/>
      <c r="J52" s="17"/>
      <c r="K52" s="17"/>
    </row>
    <row r="53" spans="1:11" ht="13" hidden="1" x14ac:dyDescent="0.3">
      <c r="A53" s="78" t="s">
        <v>105</v>
      </c>
      <c r="B53" s="72"/>
      <c r="C53" s="72"/>
      <c r="D53" s="72"/>
      <c r="E53" s="10"/>
      <c r="F53" s="10" t="b">
        <v>1</v>
      </c>
      <c r="G53" s="17"/>
      <c r="H53" s="17"/>
      <c r="I53" s="17"/>
      <c r="J53" s="17"/>
      <c r="K53" s="17"/>
    </row>
    <row r="54" spans="1:11" ht="13" hidden="1" x14ac:dyDescent="0.3">
      <c r="A54" s="79" t="s">
        <v>106</v>
      </c>
      <c r="B54" s="78"/>
      <c r="C54" s="78"/>
      <c r="D54" s="78"/>
      <c r="E54" s="10"/>
      <c r="F54" s="10" t="b">
        <v>0</v>
      </c>
      <c r="G54" s="17"/>
      <c r="H54" s="17"/>
      <c r="I54" s="17"/>
      <c r="J54" s="17"/>
      <c r="K54" s="17"/>
    </row>
    <row r="55" spans="1:11" ht="13" hidden="1" x14ac:dyDescent="0.25">
      <c r="A55" s="82"/>
      <c r="B55" s="74">
        <f>COUNT(Travel!B12:B16)</f>
        <v>0</v>
      </c>
      <c r="C55" s="74"/>
      <c r="D55" s="74">
        <f>COUNTIF(Travel!D12:D16,"*")</f>
        <v>0</v>
      </c>
      <c r="E55" s="75"/>
      <c r="F55" s="75" t="b">
        <f>MIN(B55,D55)=MAX(B55,D55)</f>
        <v>1</v>
      </c>
      <c r="G55" s="17"/>
      <c r="H55" s="17"/>
      <c r="I55" s="17"/>
      <c r="J55" s="17"/>
      <c r="K55" s="17"/>
    </row>
    <row r="56" spans="1:11" ht="13" hidden="1" x14ac:dyDescent="0.25">
      <c r="A56" s="82" t="s">
        <v>107</v>
      </c>
      <c r="B56" s="74">
        <f>COUNT(Travel!B21:B26)</f>
        <v>3</v>
      </c>
      <c r="C56" s="74"/>
      <c r="D56" s="74">
        <f>COUNTIF(Travel!D21:D26,"*")</f>
        <v>3</v>
      </c>
      <c r="E56" s="75"/>
      <c r="F56" s="75" t="b">
        <f>MIN(B56,D56)=MAX(B56,D56)</f>
        <v>1</v>
      </c>
    </row>
    <row r="57" spans="1:11" ht="13" hidden="1" x14ac:dyDescent="0.3">
      <c r="A57" s="83"/>
      <c r="B57" s="74">
        <f>COUNT(Travel!B31:B35)</f>
        <v>1</v>
      </c>
      <c r="C57" s="74"/>
      <c r="D57" s="74">
        <f>COUNTIF(Travel!D31:D35,"*")</f>
        <v>1</v>
      </c>
      <c r="E57" s="75"/>
      <c r="F57" s="75" t="b">
        <f>MIN(B57,D57)=MAX(B57,D57)</f>
        <v>1</v>
      </c>
    </row>
    <row r="58" spans="1:11" ht="13" hidden="1" x14ac:dyDescent="0.3">
      <c r="A58" s="84" t="s">
        <v>108</v>
      </c>
      <c r="B58" s="76">
        <f>COUNT(Hospitality!B11:B18)</f>
        <v>0</v>
      </c>
      <c r="C58" s="76"/>
      <c r="D58" s="76">
        <f>COUNTIF(Hospitality!D11:D18,"*")</f>
        <v>0</v>
      </c>
      <c r="E58" s="77"/>
      <c r="F58" s="77" t="b">
        <f>MIN(B58,D58)=MAX(B58,D58)</f>
        <v>1</v>
      </c>
    </row>
    <row r="59" spans="1:11" ht="13" hidden="1" x14ac:dyDescent="0.3">
      <c r="A59" s="85" t="s">
        <v>109</v>
      </c>
      <c r="B59" s="75">
        <f>COUNT('All other expenses'!B11:B35)</f>
        <v>21</v>
      </c>
      <c r="C59" s="75"/>
      <c r="D59" s="75">
        <f>COUNTIF('All other expenses'!D11:D35,"*")</f>
        <v>21</v>
      </c>
      <c r="E59" s="75"/>
      <c r="F59" s="75" t="b">
        <f>MIN(B59,D59)=MAX(B59,D59)</f>
        <v>1</v>
      </c>
    </row>
    <row r="60" spans="1:11" ht="13" hidden="1" x14ac:dyDescent="0.3">
      <c r="A60" s="84" t="s">
        <v>110</v>
      </c>
      <c r="B60" s="76">
        <f>COUNTIF('Gifts and benefits'!B11:B18,"*")</f>
        <v>1</v>
      </c>
      <c r="C60" s="76">
        <f>COUNTIF('Gifts and benefits'!C11:C18,"*")</f>
        <v>0</v>
      </c>
      <c r="D60" s="76"/>
      <c r="E60" s="76">
        <f>COUNTA('Gifts and benefits'!E11:E18)</f>
        <v>0</v>
      </c>
      <c r="F60" s="77" t="b">
        <f>MIN(B60,C60,E60)=MAX(B60,C60,E60)</f>
        <v>0</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88"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61"/>
  <sheetViews>
    <sheetView topLeftCell="A18" zoomScaleNormal="100" workbookViewId="0">
      <selection activeCell="A9" sqref="A9:E9"/>
    </sheetView>
  </sheetViews>
  <sheetFormatPr defaultColWidth="0" defaultRowHeight="12.5"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4" t="s">
        <v>111</v>
      </c>
      <c r="B1" s="144"/>
      <c r="C1" s="144"/>
      <c r="D1" s="144"/>
      <c r="E1" s="144"/>
      <c r="F1" s="17"/>
    </row>
    <row r="2" spans="1:6" ht="21" customHeight="1" x14ac:dyDescent="0.25">
      <c r="A2" s="3" t="s">
        <v>112</v>
      </c>
      <c r="B2" s="147" t="str">
        <f>'Summary and sign-off'!B2:F2</f>
        <v>Independent Police Conduct Authority</v>
      </c>
      <c r="C2" s="147"/>
      <c r="D2" s="147"/>
      <c r="E2" s="147"/>
      <c r="F2" s="17"/>
    </row>
    <row r="3" spans="1:6" ht="31" x14ac:dyDescent="0.25">
      <c r="A3" s="3" t="s">
        <v>113</v>
      </c>
      <c r="B3" s="147" t="str">
        <f>'Summary and sign-off'!B3:F3</f>
        <v>Judge Kenneth Johnston KC</v>
      </c>
      <c r="C3" s="147"/>
      <c r="D3" s="147"/>
      <c r="E3" s="147"/>
      <c r="F3" s="17"/>
    </row>
    <row r="4" spans="1:6" ht="21" customHeight="1" x14ac:dyDescent="0.25">
      <c r="A4" s="3" t="s">
        <v>114</v>
      </c>
      <c r="B4" s="147">
        <f>'Summary and sign-off'!B4:F4</f>
        <v>45839</v>
      </c>
      <c r="C4" s="147"/>
      <c r="D4" s="147"/>
      <c r="E4" s="147"/>
      <c r="F4" s="17"/>
    </row>
    <row r="5" spans="1:6" ht="21" customHeight="1" x14ac:dyDescent="0.25">
      <c r="A5" s="3" t="s">
        <v>115</v>
      </c>
      <c r="B5" s="147">
        <f>'Summary and sign-off'!B5:F5</f>
        <v>46203</v>
      </c>
      <c r="C5" s="147"/>
      <c r="D5" s="147"/>
      <c r="E5" s="147"/>
      <c r="F5" s="17"/>
    </row>
    <row r="6" spans="1:6" ht="21" customHeight="1" x14ac:dyDescent="0.25">
      <c r="A6" s="3" t="s">
        <v>116</v>
      </c>
      <c r="B6" s="148" t="s">
        <v>81</v>
      </c>
      <c r="C6" s="148"/>
      <c r="D6" s="148"/>
      <c r="E6" s="148"/>
      <c r="F6" s="17"/>
    </row>
    <row r="7" spans="1:6" ht="21" customHeight="1" x14ac:dyDescent="0.25">
      <c r="A7" s="3" t="s">
        <v>56</v>
      </c>
      <c r="B7" s="148" t="s">
        <v>84</v>
      </c>
      <c r="C7" s="148"/>
      <c r="D7" s="148"/>
      <c r="E7" s="148"/>
      <c r="F7" s="17"/>
    </row>
    <row r="8" spans="1:6" ht="36" customHeight="1" x14ac:dyDescent="0.3">
      <c r="A8" s="155" t="s">
        <v>117</v>
      </c>
      <c r="B8" s="143"/>
      <c r="C8" s="143"/>
      <c r="D8" s="143"/>
      <c r="E8" s="143"/>
      <c r="F8" s="19"/>
    </row>
    <row r="9" spans="1:6" ht="36" customHeight="1" x14ac:dyDescent="0.3">
      <c r="A9" s="156" t="s">
        <v>118</v>
      </c>
      <c r="B9" s="157"/>
      <c r="C9" s="157"/>
      <c r="D9" s="157"/>
      <c r="E9" s="157"/>
      <c r="F9" s="19"/>
    </row>
    <row r="10" spans="1:6" ht="24.75" customHeight="1" x14ac:dyDescent="0.35">
      <c r="A10" s="154" t="s">
        <v>119</v>
      </c>
      <c r="B10" s="158"/>
      <c r="C10" s="154"/>
      <c r="D10" s="154"/>
      <c r="E10" s="154"/>
      <c r="F10" s="29"/>
    </row>
    <row r="11" spans="1:6" ht="28.5" customHeight="1" x14ac:dyDescent="0.25">
      <c r="A11" s="24" t="s">
        <v>120</v>
      </c>
      <c r="B11" s="24" t="s">
        <v>121</v>
      </c>
      <c r="C11" s="24" t="s">
        <v>122</v>
      </c>
      <c r="D11" s="24" t="s">
        <v>123</v>
      </c>
      <c r="E11" s="24" t="s">
        <v>124</v>
      </c>
      <c r="F11" s="30"/>
    </row>
    <row r="12" spans="1:6" s="2" customFormat="1" x14ac:dyDescent="0.25">
      <c r="A12" s="103"/>
      <c r="B12" s="104"/>
      <c r="C12" s="105" t="s">
        <v>125</v>
      </c>
      <c r="D12" s="105"/>
      <c r="E12" s="106"/>
      <c r="F12" s="1"/>
    </row>
    <row r="13" spans="1:6" s="2" customFormat="1" x14ac:dyDescent="0.25">
      <c r="A13" s="103"/>
      <c r="B13" s="104"/>
      <c r="C13" s="105"/>
      <c r="D13" s="105"/>
      <c r="E13" s="106"/>
      <c r="F13" s="1"/>
    </row>
    <row r="14" spans="1:6" s="2" customFormat="1" x14ac:dyDescent="0.25">
      <c r="A14" s="103"/>
      <c r="B14" s="104"/>
      <c r="C14" s="105"/>
      <c r="D14" s="105"/>
      <c r="E14" s="106"/>
      <c r="F14" s="1"/>
    </row>
    <row r="15" spans="1:6" s="2" customFormat="1" x14ac:dyDescent="0.25">
      <c r="A15" s="107"/>
      <c r="B15" s="104"/>
      <c r="C15" s="105"/>
      <c r="D15" s="105"/>
      <c r="E15" s="106"/>
      <c r="F15" s="1"/>
    </row>
    <row r="16" spans="1:6" s="2" customFormat="1" x14ac:dyDescent="0.25">
      <c r="A16" s="107"/>
      <c r="B16" s="104"/>
      <c r="C16" s="105"/>
      <c r="D16" s="105"/>
      <c r="E16" s="106"/>
      <c r="F16" s="1"/>
    </row>
    <row r="17" spans="1:6" ht="19.5" customHeight="1" x14ac:dyDescent="0.25">
      <c r="A17" s="70" t="s">
        <v>126</v>
      </c>
      <c r="B17" s="71">
        <f>SUM(B12:B16)</f>
        <v>0</v>
      </c>
      <c r="C17" s="114" t="str">
        <f>IF(SUBTOTAL(3,B12:B16)=SUBTOTAL(103,B12:B16),'Summary and sign-off'!$A$48,'Summary and sign-off'!$A$49)</f>
        <v>Check - there are no hidden rows with data</v>
      </c>
      <c r="D17" s="142" t="str">
        <f>IF('Summary and sign-off'!F55='Summary and sign-off'!F54,'Summary and sign-off'!A51,'Summary and sign-off'!A50)</f>
        <v>Check - each entry provides sufficient information</v>
      </c>
      <c r="E17" s="142"/>
      <c r="F17" s="17"/>
    </row>
    <row r="18" spans="1:6" ht="10.5" customHeight="1" x14ac:dyDescent="0.3">
      <c r="A18" s="17"/>
      <c r="B18" s="19"/>
      <c r="C18" s="17"/>
      <c r="D18" s="17"/>
      <c r="E18" s="17"/>
      <c r="F18" s="17"/>
    </row>
    <row r="19" spans="1:6" ht="24.75" customHeight="1" x14ac:dyDescent="0.35">
      <c r="A19" s="154" t="s">
        <v>127</v>
      </c>
      <c r="B19" s="154"/>
      <c r="C19" s="154"/>
      <c r="D19" s="154"/>
      <c r="E19" s="154"/>
      <c r="F19" s="29"/>
    </row>
    <row r="20" spans="1:6" ht="32.5" customHeight="1" x14ac:dyDescent="0.25">
      <c r="A20" s="24" t="s">
        <v>120</v>
      </c>
      <c r="B20" s="24" t="s">
        <v>63</v>
      </c>
      <c r="C20" s="24" t="s">
        <v>128</v>
      </c>
      <c r="D20" s="24" t="s">
        <v>123</v>
      </c>
      <c r="E20" s="24" t="s">
        <v>124</v>
      </c>
      <c r="F20" s="30"/>
    </row>
    <row r="21" spans="1:6" s="2" customFormat="1" x14ac:dyDescent="0.25">
      <c r="A21" s="103">
        <v>45874</v>
      </c>
      <c r="B21" s="104">
        <v>79.849999999999994</v>
      </c>
      <c r="C21" s="105" t="s">
        <v>129</v>
      </c>
      <c r="D21" s="105" t="s">
        <v>130</v>
      </c>
      <c r="E21" s="106" t="s">
        <v>131</v>
      </c>
      <c r="F21" s="1"/>
    </row>
    <row r="22" spans="1:6" s="2" customFormat="1" x14ac:dyDescent="0.25">
      <c r="A22" s="103">
        <v>45875</v>
      </c>
      <c r="B22" s="104">
        <v>87.27</v>
      </c>
      <c r="C22" s="105" t="s">
        <v>129</v>
      </c>
      <c r="D22" s="105" t="s">
        <v>130</v>
      </c>
      <c r="E22" s="106" t="s">
        <v>131</v>
      </c>
      <c r="F22" s="1"/>
    </row>
    <row r="23" spans="1:6" s="2" customFormat="1" x14ac:dyDescent="0.25">
      <c r="A23" s="103">
        <v>45894</v>
      </c>
      <c r="B23" s="104">
        <v>46.7</v>
      </c>
      <c r="C23" s="105" t="s">
        <v>129</v>
      </c>
      <c r="D23" s="105" t="s">
        <v>132</v>
      </c>
      <c r="E23" s="106" t="s">
        <v>133</v>
      </c>
      <c r="F23" s="1"/>
    </row>
    <row r="24" spans="1:6" s="2" customFormat="1" x14ac:dyDescent="0.25">
      <c r="A24" s="103"/>
      <c r="B24" s="104"/>
      <c r="C24" s="105"/>
      <c r="D24" s="105"/>
      <c r="E24" s="106"/>
      <c r="F24" s="1"/>
    </row>
    <row r="25" spans="1:6" s="2" customFormat="1" x14ac:dyDescent="0.25">
      <c r="A25" s="103"/>
      <c r="B25" s="104"/>
      <c r="C25" s="105"/>
      <c r="D25" s="105"/>
      <c r="E25" s="106"/>
      <c r="F25" s="1"/>
    </row>
    <row r="26" spans="1:6" s="2" customFormat="1" ht="11.5" customHeight="1" x14ac:dyDescent="0.25">
      <c r="A26" s="103"/>
      <c r="B26" s="104"/>
      <c r="C26" s="105"/>
      <c r="D26" s="105"/>
      <c r="E26" s="106"/>
      <c r="F26" s="1"/>
    </row>
    <row r="27" spans="1:6" ht="19.5" customHeight="1" x14ac:dyDescent="0.25">
      <c r="A27" s="70" t="s">
        <v>134</v>
      </c>
      <c r="B27" s="71">
        <f>SUM(B21:B26)</f>
        <v>213.82</v>
      </c>
      <c r="C27" s="114" t="str">
        <f>IF(SUBTOTAL(3,B21:B26)=SUBTOTAL(103,B21:B26),'Summary and sign-off'!$A$48,'Summary and sign-off'!$A$49)</f>
        <v>Check - there are no hidden rows with data</v>
      </c>
      <c r="D27" s="142" t="str">
        <f>IF('Summary and sign-off'!F56='Summary and sign-off'!F54,'Summary and sign-off'!A51,'Summary and sign-off'!A50)</f>
        <v>Check - each entry provides sufficient information</v>
      </c>
      <c r="E27" s="142"/>
      <c r="F27" s="17"/>
    </row>
    <row r="28" spans="1:6" ht="10.5" customHeight="1" x14ac:dyDescent="0.3">
      <c r="A28" s="17"/>
      <c r="B28" s="19"/>
      <c r="C28" s="17"/>
      <c r="D28" s="17"/>
      <c r="E28" s="17"/>
      <c r="F28" s="17"/>
    </row>
    <row r="29" spans="1:6" ht="24.75" customHeight="1" x14ac:dyDescent="0.25">
      <c r="A29" s="154" t="s">
        <v>135</v>
      </c>
      <c r="B29" s="154"/>
      <c r="C29" s="154"/>
      <c r="D29" s="154"/>
      <c r="E29" s="154"/>
      <c r="F29" s="17"/>
    </row>
    <row r="30" spans="1:6" ht="27" customHeight="1" x14ac:dyDescent="0.25">
      <c r="A30" s="24" t="s">
        <v>120</v>
      </c>
      <c r="B30" s="24" t="s">
        <v>63</v>
      </c>
      <c r="C30" s="24" t="s">
        <v>136</v>
      </c>
      <c r="D30" s="24" t="s">
        <v>137</v>
      </c>
      <c r="E30" s="24" t="s">
        <v>124</v>
      </c>
      <c r="F30" s="28"/>
    </row>
    <row r="31" spans="1:6" s="2" customFormat="1" x14ac:dyDescent="0.25">
      <c r="A31" s="103">
        <v>45980</v>
      </c>
      <c r="B31" s="104">
        <v>16.170000000000002</v>
      </c>
      <c r="C31" s="105" t="s">
        <v>138</v>
      </c>
      <c r="D31" s="105" t="s">
        <v>130</v>
      </c>
      <c r="E31" s="106" t="s">
        <v>131</v>
      </c>
      <c r="F31" s="1"/>
    </row>
    <row r="32" spans="1:6" s="2" customFormat="1" x14ac:dyDescent="0.25">
      <c r="A32" s="103"/>
      <c r="B32" s="104"/>
      <c r="C32" s="105"/>
      <c r="D32" s="105"/>
      <c r="E32" s="106"/>
      <c r="F32" s="1"/>
    </row>
    <row r="33" spans="1:6" s="2" customFormat="1" x14ac:dyDescent="0.25">
      <c r="A33" s="103"/>
      <c r="B33" s="104"/>
      <c r="C33" s="105"/>
      <c r="D33" s="105"/>
      <c r="E33" s="106"/>
      <c r="F33" s="1"/>
    </row>
    <row r="34" spans="1:6" s="2" customFormat="1" x14ac:dyDescent="0.25">
      <c r="A34" s="103"/>
      <c r="B34" s="104"/>
      <c r="C34" s="105"/>
      <c r="D34" s="105"/>
      <c r="E34" s="106"/>
      <c r="F34" s="1"/>
    </row>
    <row r="35" spans="1:6" s="2" customFormat="1" x14ac:dyDescent="0.25">
      <c r="A35" s="103"/>
      <c r="B35" s="104"/>
      <c r="C35" s="105"/>
      <c r="D35" s="105"/>
      <c r="E35" s="106"/>
      <c r="F35" s="1"/>
    </row>
    <row r="36" spans="1:6" ht="19.5" customHeight="1" x14ac:dyDescent="0.25">
      <c r="A36" s="70" t="s">
        <v>139</v>
      </c>
      <c r="B36" s="71">
        <f>SUM(B31:B35)</f>
        <v>16.170000000000002</v>
      </c>
      <c r="C36" s="114" t="str">
        <f>IF(SUBTOTAL(3,B31:B35)=SUBTOTAL(103,B31:B35),'Summary and sign-off'!$A$48,'Summary and sign-off'!$A$49)</f>
        <v>Check - there are no hidden rows with data</v>
      </c>
      <c r="D36" s="142" t="str">
        <f>IF('Summary and sign-off'!F57='Summary and sign-off'!F54,'Summary and sign-off'!A51,'Summary and sign-off'!A50)</f>
        <v>Check - each entry provides sufficient information</v>
      </c>
      <c r="E36" s="142"/>
      <c r="F36" s="17"/>
    </row>
    <row r="37" spans="1:6" ht="10.5" customHeight="1" x14ac:dyDescent="0.3">
      <c r="A37" s="17"/>
      <c r="B37" s="56"/>
      <c r="C37" s="19"/>
      <c r="D37" s="17"/>
      <c r="E37" s="17"/>
      <c r="F37" s="17"/>
    </row>
    <row r="38" spans="1:6" ht="34.5" customHeight="1" x14ac:dyDescent="0.25">
      <c r="A38" s="31" t="s">
        <v>140</v>
      </c>
      <c r="B38" s="57">
        <f>B17+B27+B36</f>
        <v>229.99</v>
      </c>
      <c r="C38" s="32"/>
      <c r="D38" s="32"/>
      <c r="E38" s="32"/>
      <c r="F38" s="17"/>
    </row>
    <row r="39" spans="1:6" ht="13" x14ac:dyDescent="0.3">
      <c r="A39" s="17"/>
      <c r="B39" s="19"/>
      <c r="C39" s="17"/>
      <c r="D39" s="17"/>
      <c r="E39" s="17"/>
      <c r="F39" s="17"/>
    </row>
    <row r="40" spans="1:6" ht="13" x14ac:dyDescent="0.3">
      <c r="A40" s="18" t="s">
        <v>74</v>
      </c>
      <c r="B40" s="19"/>
      <c r="C40" s="17"/>
      <c r="D40" s="17"/>
      <c r="E40" s="17"/>
      <c r="F40" s="17"/>
    </row>
    <row r="41" spans="1:6" ht="12.65" customHeight="1" x14ac:dyDescent="0.25">
      <c r="A41" s="20" t="s">
        <v>141</v>
      </c>
      <c r="F41" s="17"/>
    </row>
    <row r="42" spans="1:6" ht="13" customHeight="1" x14ac:dyDescent="0.25">
      <c r="A42" s="20" t="s">
        <v>142</v>
      </c>
      <c r="B42" s="17"/>
      <c r="D42" s="17"/>
      <c r="F42" s="17"/>
    </row>
    <row r="43" spans="1:6" x14ac:dyDescent="0.25">
      <c r="A43" s="20" t="s">
        <v>143</v>
      </c>
      <c r="F43" s="17"/>
    </row>
    <row r="44" spans="1:6" ht="13" x14ac:dyDescent="0.3">
      <c r="A44" s="20" t="s">
        <v>80</v>
      </c>
      <c r="B44" s="19"/>
      <c r="C44" s="17"/>
      <c r="D44" s="17"/>
      <c r="E44" s="17"/>
      <c r="F44" s="17"/>
    </row>
    <row r="45" spans="1:6" ht="13" customHeight="1" x14ac:dyDescent="0.25">
      <c r="A45" s="20" t="s">
        <v>144</v>
      </c>
      <c r="B45" s="17"/>
      <c r="D45" s="17"/>
      <c r="F45" s="17"/>
    </row>
    <row r="46" spans="1:6" x14ac:dyDescent="0.25">
      <c r="A46" s="20" t="s">
        <v>145</v>
      </c>
      <c r="F46" s="17"/>
    </row>
    <row r="47" spans="1:6" x14ac:dyDescent="0.25">
      <c r="A47" s="20" t="s">
        <v>146</v>
      </c>
      <c r="B47" s="20"/>
      <c r="C47" s="20"/>
      <c r="D47" s="20"/>
      <c r="F47" s="17"/>
    </row>
    <row r="48" spans="1:6" x14ac:dyDescent="0.25">
      <c r="A48" s="26"/>
      <c r="B48" s="17"/>
      <c r="C48" s="17"/>
      <c r="D48" s="17"/>
      <c r="E48" s="17"/>
      <c r="F48" s="17"/>
    </row>
    <row r="49" spans="1:6" x14ac:dyDescent="0.25">
      <c r="A49" s="26"/>
      <c r="B49" s="17"/>
      <c r="C49" s="17"/>
      <c r="D49" s="17"/>
      <c r="E49" s="17"/>
      <c r="F49" s="17"/>
    </row>
    <row r="54" spans="1:6" ht="12.75" customHeight="1" x14ac:dyDescent="0.25"/>
    <row r="57" spans="1:6" x14ac:dyDescent="0.25">
      <c r="A57" s="26"/>
      <c r="B57" s="17"/>
      <c r="C57" s="17"/>
      <c r="D57" s="17"/>
      <c r="E57" s="17"/>
      <c r="F57" s="17"/>
    </row>
    <row r="58" spans="1:6" x14ac:dyDescent="0.25">
      <c r="A58" s="26"/>
      <c r="B58" s="17"/>
      <c r="C58" s="17"/>
      <c r="D58" s="17"/>
      <c r="E58" s="17"/>
      <c r="F58" s="17"/>
    </row>
    <row r="59" spans="1:6" x14ac:dyDescent="0.25">
      <c r="A59" s="26"/>
      <c r="B59" s="17"/>
      <c r="C59" s="17"/>
      <c r="D59" s="17"/>
      <c r="E59" s="17"/>
      <c r="F59" s="17"/>
    </row>
    <row r="60" spans="1:6" x14ac:dyDescent="0.25">
      <c r="A60" s="26"/>
      <c r="B60" s="17"/>
      <c r="C60" s="17"/>
      <c r="D60" s="17"/>
      <c r="E60" s="17"/>
      <c r="F60" s="17"/>
    </row>
    <row r="61" spans="1:6" x14ac:dyDescent="0.25">
      <c r="A61" s="26"/>
      <c r="B61" s="17"/>
      <c r="C61" s="17"/>
      <c r="D61" s="17"/>
      <c r="E61" s="17"/>
      <c r="F61" s="17"/>
    </row>
  </sheetData>
  <sheetProtection sheet="1" formatCells="0" formatRows="0" insertColumns="0" insertRows="0" deleteRows="0"/>
  <mergeCells count="15">
    <mergeCell ref="B7:E7"/>
    <mergeCell ref="B5:E5"/>
    <mergeCell ref="D36:E36"/>
    <mergeCell ref="A1:E1"/>
    <mergeCell ref="A19:E19"/>
    <mergeCell ref="A29:E29"/>
    <mergeCell ref="B2:E2"/>
    <mergeCell ref="B3:E3"/>
    <mergeCell ref="B4:E4"/>
    <mergeCell ref="A8:E8"/>
    <mergeCell ref="A9:E9"/>
    <mergeCell ref="B6:E6"/>
    <mergeCell ref="D17:E17"/>
    <mergeCell ref="D27:E27"/>
    <mergeCell ref="A10:E10"/>
  </mergeCells>
  <phoneticPr fontId="39"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1:A22 A26 A12 A3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0 A20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13 A15 A16 A23 A24 A25 A32 A33 A34 A35"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B12:B16 B21:B26 B31:B35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27"/>
  <sheetViews>
    <sheetView zoomScaleNormal="100" workbookViewId="0">
      <selection activeCell="C16" sqref="C16"/>
    </sheetView>
  </sheetViews>
  <sheetFormatPr defaultColWidth="0" defaultRowHeight="12.5" x14ac:dyDescent="0.25"/>
  <cols>
    <col min="1" max="1" width="24.7265625" style="118" customWidth="1"/>
    <col min="2" max="2" width="17.54296875" style="127" customWidth="1"/>
    <col min="3" max="4" width="38.1796875" style="118" customWidth="1"/>
    <col min="5" max="5" width="24.7265625" style="118" customWidth="1"/>
    <col min="6" max="6" width="39.26953125" customWidth="1"/>
    <col min="7" max="10" width="9.1796875" hidden="1" customWidth="1"/>
    <col min="11" max="13" width="0" hidden="1" customWidth="1"/>
  </cols>
  <sheetData>
    <row r="1" spans="1:6" ht="30" customHeight="1" x14ac:dyDescent="0.25">
      <c r="A1" s="162" t="s">
        <v>111</v>
      </c>
      <c r="B1" s="162"/>
      <c r="C1" s="162"/>
      <c r="D1" s="162"/>
      <c r="E1" s="162"/>
    </row>
    <row r="2" spans="1:6" ht="13" x14ac:dyDescent="0.25">
      <c r="A2" s="121" t="s">
        <v>112</v>
      </c>
      <c r="B2" s="161" t="str">
        <f>'Summary and sign-off'!B2:F2</f>
        <v>Independent Police Conduct Authority</v>
      </c>
      <c r="C2" s="161"/>
      <c r="D2" s="161"/>
      <c r="E2" s="161"/>
    </row>
    <row r="3" spans="1:6" ht="26" x14ac:dyDescent="0.25">
      <c r="A3" s="121" t="s">
        <v>113</v>
      </c>
      <c r="B3" s="161" t="str">
        <f>'Summary and sign-off'!B3:F3</f>
        <v>Judge Kenneth Johnston KC</v>
      </c>
      <c r="C3" s="161"/>
      <c r="D3" s="161"/>
      <c r="E3" s="161"/>
    </row>
    <row r="4" spans="1:6" ht="13" x14ac:dyDescent="0.25">
      <c r="A4" s="121" t="s">
        <v>114</v>
      </c>
      <c r="B4" s="161">
        <f>'Summary and sign-off'!B4:F4</f>
        <v>45839</v>
      </c>
      <c r="C4" s="161"/>
      <c r="D4" s="161"/>
      <c r="E4" s="161"/>
    </row>
    <row r="5" spans="1:6" ht="13" x14ac:dyDescent="0.25">
      <c r="A5" s="121" t="s">
        <v>115</v>
      </c>
      <c r="B5" s="161">
        <f>'Summary and sign-off'!B5:F5</f>
        <v>46203</v>
      </c>
      <c r="C5" s="161"/>
      <c r="D5" s="161"/>
      <c r="E5" s="161"/>
    </row>
    <row r="6" spans="1:6" ht="13" x14ac:dyDescent="0.25">
      <c r="A6" s="121" t="s">
        <v>116</v>
      </c>
      <c r="B6" s="160" t="s">
        <v>81</v>
      </c>
      <c r="C6" s="160"/>
      <c r="D6" s="160"/>
      <c r="E6" s="160"/>
    </row>
    <row r="7" spans="1:6" ht="13" x14ac:dyDescent="0.25">
      <c r="A7" s="121" t="s">
        <v>56</v>
      </c>
      <c r="B7" s="160" t="s">
        <v>84</v>
      </c>
      <c r="C7" s="160"/>
      <c r="D7" s="160"/>
      <c r="E7" s="160"/>
    </row>
    <row r="8" spans="1:6" ht="16" x14ac:dyDescent="0.35">
      <c r="A8" s="164" t="s">
        <v>147</v>
      </c>
      <c r="B8" s="164"/>
      <c r="C8" s="164"/>
      <c r="D8" s="164"/>
      <c r="E8" s="164"/>
      <c r="F8" s="27"/>
    </row>
    <row r="9" spans="1:6" ht="42" customHeight="1" x14ac:dyDescent="0.35">
      <c r="A9" s="163" t="s">
        <v>148</v>
      </c>
      <c r="B9" s="163"/>
      <c r="C9" s="163"/>
      <c r="D9" s="163"/>
      <c r="E9" s="163"/>
      <c r="F9" s="27"/>
    </row>
    <row r="10" spans="1:6" ht="48" customHeight="1" x14ac:dyDescent="0.25">
      <c r="A10" s="133" t="s">
        <v>149</v>
      </c>
      <c r="B10" s="134" t="s">
        <v>63</v>
      </c>
      <c r="C10" s="133" t="s">
        <v>150</v>
      </c>
      <c r="D10" s="133" t="s">
        <v>151</v>
      </c>
      <c r="E10" s="133" t="s">
        <v>124</v>
      </c>
      <c r="F10" s="20"/>
    </row>
    <row r="11" spans="1:6" s="2" customFormat="1" ht="13" x14ac:dyDescent="0.25">
      <c r="A11" s="135"/>
      <c r="B11" s="136"/>
      <c r="C11" s="141" t="s">
        <v>125</v>
      </c>
      <c r="D11" s="137"/>
      <c r="E11" s="137"/>
    </row>
    <row r="12" spans="1:6" s="2" customFormat="1" ht="13" x14ac:dyDescent="0.25">
      <c r="A12" s="135"/>
      <c r="B12" s="136"/>
      <c r="C12" s="137"/>
      <c r="D12" s="137"/>
      <c r="E12" s="137"/>
    </row>
    <row r="13" spans="1:6" s="2" customFormat="1" ht="13" x14ac:dyDescent="0.25">
      <c r="A13" s="135"/>
      <c r="B13" s="136"/>
      <c r="C13" s="137"/>
      <c r="D13" s="137"/>
      <c r="E13" s="137"/>
    </row>
    <row r="14" spans="1:6" s="2" customFormat="1" ht="13" x14ac:dyDescent="0.25">
      <c r="A14" s="135"/>
      <c r="B14" s="136"/>
      <c r="C14" s="137"/>
      <c r="D14" s="137"/>
      <c r="E14" s="137"/>
    </row>
    <row r="15" spans="1:6" s="2" customFormat="1" ht="13" x14ac:dyDescent="0.25">
      <c r="A15" s="135"/>
      <c r="B15" s="136"/>
      <c r="C15" s="137"/>
      <c r="D15" s="137"/>
      <c r="E15" s="137"/>
    </row>
    <row r="16" spans="1:6" s="2" customFormat="1" ht="13" x14ac:dyDescent="0.25">
      <c r="A16" s="135"/>
      <c r="B16" s="136"/>
      <c r="C16" s="137"/>
      <c r="D16" s="137"/>
      <c r="E16" s="137"/>
    </row>
    <row r="17" spans="1:6" s="2" customFormat="1" ht="13" x14ac:dyDescent="0.25">
      <c r="A17" s="135"/>
      <c r="B17" s="136"/>
      <c r="C17" s="137"/>
      <c r="D17" s="137"/>
      <c r="E17" s="137"/>
    </row>
    <row r="18" spans="1:6" s="2" customFormat="1" ht="13" x14ac:dyDescent="0.25">
      <c r="A18" s="135"/>
      <c r="B18" s="136"/>
      <c r="C18" s="137"/>
      <c r="D18" s="137"/>
      <c r="E18" s="137"/>
    </row>
    <row r="19" spans="1:6" ht="30" customHeight="1" x14ac:dyDescent="0.25">
      <c r="A19" s="138" t="s">
        <v>152</v>
      </c>
      <c r="B19" s="139">
        <f>SUM(B11:B18)</f>
        <v>0</v>
      </c>
      <c r="C19" s="140" t="str">
        <f>IF(SUBTOTAL(3,B11:B18)=SUBTOTAL(103,B11:B18),'Summary and sign-off'!$A$48,'Summary and sign-off'!$A$49)</f>
        <v>Check - there are no hidden rows with data</v>
      </c>
      <c r="D19" s="159" t="str">
        <f>IF('Summary and sign-off'!F58='Summary and sign-off'!F54,'Summary and sign-off'!A51,'Summary and sign-off'!A50)</f>
        <v>Check - each entry provides sufficient information</v>
      </c>
      <c r="E19" s="159"/>
      <c r="F19" s="2"/>
    </row>
    <row r="20" spans="1:6" ht="13" x14ac:dyDescent="0.25">
      <c r="A20" s="128"/>
      <c r="B20" s="122"/>
      <c r="C20" s="132"/>
      <c r="D20" s="132"/>
      <c r="E20" s="132"/>
    </row>
    <row r="21" spans="1:6" ht="13" x14ac:dyDescent="0.25">
      <c r="A21" s="129" t="s">
        <v>74</v>
      </c>
      <c r="B21" s="123"/>
      <c r="C21" s="129"/>
      <c r="D21" s="129"/>
      <c r="E21" s="129"/>
    </row>
    <row r="22" spans="1:6" ht="30" customHeight="1" x14ac:dyDescent="0.25">
      <c r="A22" s="130" t="s">
        <v>153</v>
      </c>
      <c r="B22" s="124"/>
      <c r="C22" s="130"/>
      <c r="D22" s="130"/>
      <c r="E22" s="130"/>
    </row>
    <row r="23" spans="1:6" ht="30" customHeight="1" x14ac:dyDescent="0.25">
      <c r="A23" s="130" t="s">
        <v>154</v>
      </c>
      <c r="B23" s="124"/>
      <c r="C23" s="130"/>
      <c r="D23" s="130"/>
      <c r="E23" s="130"/>
    </row>
    <row r="24" spans="1:6" ht="30" customHeight="1" x14ac:dyDescent="0.25">
      <c r="A24" s="130" t="s">
        <v>80</v>
      </c>
      <c r="B24" s="125"/>
      <c r="C24" s="130"/>
      <c r="D24" s="130"/>
      <c r="E24" s="130"/>
      <c r="F24" s="17"/>
    </row>
    <row r="25" spans="1:6" ht="30" customHeight="1" x14ac:dyDescent="0.25">
      <c r="A25" s="130" t="s">
        <v>155</v>
      </c>
      <c r="B25" s="124"/>
      <c r="C25" s="130"/>
      <c r="D25" s="130"/>
      <c r="E25" s="130"/>
    </row>
    <row r="26" spans="1:6" ht="30" customHeight="1" x14ac:dyDescent="0.25">
      <c r="A26" s="130" t="s">
        <v>156</v>
      </c>
      <c r="B26" s="124"/>
      <c r="C26" s="130"/>
      <c r="D26" s="130"/>
      <c r="E26" s="130"/>
    </row>
    <row r="27" spans="1:6" x14ac:dyDescent="0.25">
      <c r="A27" s="131"/>
      <c r="B27" s="126"/>
      <c r="C27" s="131"/>
      <c r="D27" s="131"/>
      <c r="E27" s="131"/>
    </row>
  </sheetData>
  <sheetProtection formatCells="0" insertRows="0" deleteRows="0"/>
  <mergeCells count="10">
    <mergeCell ref="D19:E19"/>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8"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0"/>
  <sheetViews>
    <sheetView topLeftCell="A7" zoomScaleNormal="100" workbookViewId="0">
      <selection activeCell="F33" sqref="F33"/>
    </sheetView>
  </sheetViews>
  <sheetFormatPr defaultColWidth="0" defaultRowHeight="12.5"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4" t="s">
        <v>111</v>
      </c>
      <c r="B1" s="144"/>
      <c r="C1" s="144"/>
      <c r="D1" s="144"/>
      <c r="E1" s="144"/>
    </row>
    <row r="2" spans="1:6" ht="21" customHeight="1" x14ac:dyDescent="0.25">
      <c r="A2" s="3" t="s">
        <v>112</v>
      </c>
      <c r="B2" s="147" t="str">
        <f>'Summary and sign-off'!B2:F2</f>
        <v>Independent Police Conduct Authority</v>
      </c>
      <c r="C2" s="147"/>
      <c r="D2" s="147"/>
      <c r="E2" s="147"/>
    </row>
    <row r="3" spans="1:6" ht="31" x14ac:dyDescent="0.25">
      <c r="A3" s="3" t="s">
        <v>157</v>
      </c>
      <c r="B3" s="147" t="str">
        <f>'Summary and sign-off'!B3:F3</f>
        <v>Judge Kenneth Johnston KC</v>
      </c>
      <c r="C3" s="147"/>
      <c r="D3" s="147"/>
      <c r="E3" s="147"/>
    </row>
    <row r="4" spans="1:6" ht="21" customHeight="1" x14ac:dyDescent="0.25">
      <c r="A4" s="3" t="s">
        <v>114</v>
      </c>
      <c r="B4" s="147">
        <f>'Summary and sign-off'!B4:F4</f>
        <v>45839</v>
      </c>
      <c r="C4" s="147"/>
      <c r="D4" s="147"/>
      <c r="E4" s="147"/>
    </row>
    <row r="5" spans="1:6" ht="21" customHeight="1" x14ac:dyDescent="0.25">
      <c r="A5" s="3" t="s">
        <v>115</v>
      </c>
      <c r="B5" s="147">
        <f>'Summary and sign-off'!B5:F5</f>
        <v>46203</v>
      </c>
      <c r="C5" s="147"/>
      <c r="D5" s="147"/>
      <c r="E5" s="147"/>
    </row>
    <row r="6" spans="1:6" ht="21" customHeight="1" x14ac:dyDescent="0.25">
      <c r="A6" s="3" t="s">
        <v>116</v>
      </c>
      <c r="B6" s="148" t="s">
        <v>81</v>
      </c>
      <c r="C6" s="148"/>
      <c r="D6" s="148"/>
      <c r="E6" s="148"/>
      <c r="F6" s="23"/>
    </row>
    <row r="7" spans="1:6" ht="21" customHeight="1" x14ac:dyDescent="0.25">
      <c r="A7" s="3" t="s">
        <v>56</v>
      </c>
      <c r="B7" s="148" t="s">
        <v>84</v>
      </c>
      <c r="C7" s="148"/>
      <c r="D7" s="148"/>
      <c r="E7" s="148"/>
      <c r="F7" s="23"/>
    </row>
    <row r="8" spans="1:6" ht="35.25" customHeight="1" x14ac:dyDescent="0.25">
      <c r="A8" s="143" t="s">
        <v>158</v>
      </c>
      <c r="B8" s="143"/>
      <c r="C8" s="165"/>
      <c r="D8" s="165"/>
      <c r="E8" s="165"/>
    </row>
    <row r="9" spans="1:6" ht="35.25" customHeight="1" x14ac:dyDescent="0.25">
      <c r="A9" s="145" t="s">
        <v>159</v>
      </c>
      <c r="B9" s="146"/>
      <c r="C9" s="146"/>
      <c r="D9" s="146"/>
      <c r="E9" s="146"/>
    </row>
    <row r="10" spans="1:6" ht="27" customHeight="1" x14ac:dyDescent="0.25">
      <c r="A10" s="24" t="s">
        <v>120</v>
      </c>
      <c r="B10" s="24" t="s">
        <v>63</v>
      </c>
      <c r="C10" s="24" t="s">
        <v>160</v>
      </c>
      <c r="D10" s="24" t="s">
        <v>161</v>
      </c>
      <c r="E10" s="24" t="s">
        <v>124</v>
      </c>
      <c r="F10" s="20"/>
    </row>
    <row r="11" spans="1:6" s="2" customFormat="1" x14ac:dyDescent="0.25">
      <c r="A11" s="103">
        <v>45852</v>
      </c>
      <c r="B11" s="104">
        <v>101.95</v>
      </c>
      <c r="C11" s="108" t="s">
        <v>162</v>
      </c>
      <c r="D11" s="108" t="s">
        <v>163</v>
      </c>
      <c r="E11" s="109" t="s">
        <v>131</v>
      </c>
    </row>
    <row r="12" spans="1:6" s="2" customFormat="1" x14ac:dyDescent="0.25">
      <c r="A12" s="103">
        <v>45860</v>
      </c>
      <c r="B12" s="104">
        <v>106.93</v>
      </c>
      <c r="C12" s="108" t="s">
        <v>164</v>
      </c>
      <c r="D12" s="108" t="s">
        <v>163</v>
      </c>
      <c r="E12" s="109" t="s">
        <v>131</v>
      </c>
    </row>
    <row r="13" spans="1:6" s="2" customFormat="1" x14ac:dyDescent="0.25">
      <c r="A13" s="103">
        <v>45881</v>
      </c>
      <c r="B13" s="104">
        <v>106.95</v>
      </c>
      <c r="C13" s="108" t="s">
        <v>165</v>
      </c>
      <c r="D13" s="108" t="s">
        <v>163</v>
      </c>
      <c r="E13" s="109" t="s">
        <v>131</v>
      </c>
    </row>
    <row r="14" spans="1:6" s="2" customFormat="1" x14ac:dyDescent="0.25">
      <c r="A14" s="103">
        <v>45891</v>
      </c>
      <c r="B14" s="104">
        <v>70.47</v>
      </c>
      <c r="C14" s="108" t="s">
        <v>166</v>
      </c>
      <c r="D14" s="108" t="s">
        <v>163</v>
      </c>
      <c r="E14" s="109" t="s">
        <v>131</v>
      </c>
    </row>
    <row r="15" spans="1:6" s="2" customFormat="1" x14ac:dyDescent="0.25">
      <c r="A15" s="103">
        <v>45916</v>
      </c>
      <c r="B15" s="104">
        <v>106.95</v>
      </c>
      <c r="C15" s="108" t="s">
        <v>167</v>
      </c>
      <c r="D15" s="108" t="s">
        <v>163</v>
      </c>
      <c r="E15" s="109" t="s">
        <v>131</v>
      </c>
    </row>
    <row r="16" spans="1:6" s="2" customFormat="1" x14ac:dyDescent="0.25">
      <c r="A16" s="103">
        <v>45922</v>
      </c>
      <c r="B16" s="104">
        <v>70.47</v>
      </c>
      <c r="C16" s="108" t="s">
        <v>168</v>
      </c>
      <c r="D16" s="108" t="s">
        <v>163</v>
      </c>
      <c r="E16" s="109" t="s">
        <v>131</v>
      </c>
    </row>
    <row r="17" spans="1:5" s="2" customFormat="1" x14ac:dyDescent="0.25">
      <c r="A17" s="103">
        <v>45945</v>
      </c>
      <c r="B17" s="104">
        <v>106.95</v>
      </c>
      <c r="C17" s="108" t="s">
        <v>169</v>
      </c>
      <c r="D17" s="108" t="s">
        <v>163</v>
      </c>
      <c r="E17" s="109" t="s">
        <v>131</v>
      </c>
    </row>
    <row r="18" spans="1:5" s="2" customFormat="1" x14ac:dyDescent="0.25">
      <c r="A18" s="103">
        <v>45954</v>
      </c>
      <c r="B18" s="104">
        <v>69.989999999999995</v>
      </c>
      <c r="C18" s="108" t="s">
        <v>170</v>
      </c>
      <c r="D18" s="108" t="s">
        <v>163</v>
      </c>
      <c r="E18" s="109" t="s">
        <v>131</v>
      </c>
    </row>
    <row r="19" spans="1:5" s="2" customFormat="1" x14ac:dyDescent="0.25">
      <c r="A19" s="103">
        <v>45980</v>
      </c>
      <c r="B19" s="104">
        <v>106.95</v>
      </c>
      <c r="C19" s="108" t="s">
        <v>171</v>
      </c>
      <c r="D19" s="108" t="s">
        <v>163</v>
      </c>
      <c r="E19" s="109" t="s">
        <v>131</v>
      </c>
    </row>
    <row r="20" spans="1:5" s="2" customFormat="1" x14ac:dyDescent="0.25">
      <c r="A20" s="103">
        <v>46002</v>
      </c>
      <c r="B20" s="104">
        <v>51.75</v>
      </c>
      <c r="C20" s="108" t="s">
        <v>172</v>
      </c>
      <c r="D20" s="108" t="s">
        <v>163</v>
      </c>
      <c r="E20" s="109" t="s">
        <v>131</v>
      </c>
    </row>
    <row r="21" spans="1:5" s="2" customFormat="1" x14ac:dyDescent="0.25">
      <c r="A21" s="103">
        <v>46013</v>
      </c>
      <c r="B21" s="104">
        <v>70.95</v>
      </c>
      <c r="C21" s="108" t="s">
        <v>173</v>
      </c>
      <c r="D21" s="108" t="s">
        <v>163</v>
      </c>
      <c r="E21" s="109" t="s">
        <v>131</v>
      </c>
    </row>
    <row r="22" spans="1:5" s="2" customFormat="1" x14ac:dyDescent="0.25">
      <c r="A22" s="103">
        <v>46049</v>
      </c>
      <c r="B22" s="104">
        <v>107.95</v>
      </c>
      <c r="C22" s="108" t="s">
        <v>174</v>
      </c>
      <c r="D22" s="108" t="s">
        <v>163</v>
      </c>
      <c r="E22" s="109" t="s">
        <v>131</v>
      </c>
    </row>
    <row r="23" spans="1:5" s="2" customFormat="1" x14ac:dyDescent="0.25">
      <c r="A23" s="103">
        <v>46013</v>
      </c>
      <c r="B23" s="104">
        <v>69.989999999999995</v>
      </c>
      <c r="C23" s="108" t="s">
        <v>175</v>
      </c>
      <c r="D23" s="108" t="s">
        <v>163</v>
      </c>
      <c r="E23" s="109" t="s">
        <v>131</v>
      </c>
    </row>
    <row r="24" spans="1:5" s="2" customFormat="1" x14ac:dyDescent="0.25">
      <c r="A24" s="107">
        <v>46064</v>
      </c>
      <c r="B24" s="104">
        <v>107.95</v>
      </c>
      <c r="C24" s="108" t="s">
        <v>176</v>
      </c>
      <c r="D24" s="108" t="s">
        <v>163</v>
      </c>
      <c r="E24" s="109" t="s">
        <v>131</v>
      </c>
    </row>
    <row r="25" spans="1:5" s="2" customFormat="1" x14ac:dyDescent="0.25">
      <c r="A25" s="107">
        <v>46077</v>
      </c>
      <c r="B25" s="104">
        <v>71.150000000000006</v>
      </c>
      <c r="C25" s="108" t="s">
        <v>177</v>
      </c>
      <c r="D25" s="108" t="s">
        <v>163</v>
      </c>
      <c r="E25" s="109" t="s">
        <v>131</v>
      </c>
    </row>
    <row r="26" spans="1:5" s="2" customFormat="1" x14ac:dyDescent="0.25">
      <c r="A26" s="107">
        <v>46064</v>
      </c>
      <c r="B26" s="104">
        <v>107.95</v>
      </c>
      <c r="C26" s="108" t="s">
        <v>178</v>
      </c>
      <c r="D26" s="108" t="s">
        <v>163</v>
      </c>
      <c r="E26" s="109" t="s">
        <v>131</v>
      </c>
    </row>
    <row r="27" spans="1:5" s="2" customFormat="1" x14ac:dyDescent="0.25">
      <c r="A27" s="107">
        <v>46104</v>
      </c>
      <c r="B27" s="104">
        <v>71.16</v>
      </c>
      <c r="C27" s="108" t="s">
        <v>179</v>
      </c>
      <c r="D27" s="108" t="s">
        <v>163</v>
      </c>
      <c r="E27" s="109" t="s">
        <v>131</v>
      </c>
    </row>
    <row r="28" spans="1:5" s="2" customFormat="1" x14ac:dyDescent="0.25">
      <c r="A28" s="107">
        <v>46156</v>
      </c>
      <c r="B28" s="104">
        <v>107.95</v>
      </c>
      <c r="C28" s="108" t="s">
        <v>180</v>
      </c>
      <c r="D28" s="108" t="s">
        <v>163</v>
      </c>
      <c r="E28" s="109" t="s">
        <v>131</v>
      </c>
    </row>
    <row r="29" spans="1:5" s="2" customFormat="1" x14ac:dyDescent="0.25">
      <c r="A29" s="107">
        <v>46164</v>
      </c>
      <c r="B29" s="104">
        <v>72.319999999999993</v>
      </c>
      <c r="C29" s="108" t="s">
        <v>181</v>
      </c>
      <c r="D29" s="108" t="s">
        <v>163</v>
      </c>
      <c r="E29" s="109" t="s">
        <v>131</v>
      </c>
    </row>
    <row r="30" spans="1:5" s="2" customFormat="1" x14ac:dyDescent="0.25">
      <c r="A30" s="107">
        <v>46195</v>
      </c>
      <c r="B30" s="104">
        <v>74.63</v>
      </c>
      <c r="C30" s="108" t="s">
        <v>182</v>
      </c>
      <c r="D30" s="108" t="s">
        <v>163</v>
      </c>
      <c r="E30" s="109" t="s">
        <v>131</v>
      </c>
    </row>
    <row r="31" spans="1:5" s="2" customFormat="1" x14ac:dyDescent="0.25">
      <c r="A31" s="107">
        <v>46195</v>
      </c>
      <c r="B31" s="104">
        <v>107.95</v>
      </c>
      <c r="C31" s="108" t="s">
        <v>183</v>
      </c>
      <c r="D31" s="108" t="s">
        <v>163</v>
      </c>
      <c r="E31" s="109" t="s">
        <v>131</v>
      </c>
    </row>
    <row r="32" spans="1:5" s="2" customFormat="1" x14ac:dyDescent="0.25">
      <c r="A32" s="107"/>
      <c r="B32" s="104"/>
      <c r="C32" s="108"/>
      <c r="D32" s="108"/>
      <c r="E32" s="109"/>
    </row>
    <row r="33" spans="1:6" s="2" customFormat="1" x14ac:dyDescent="0.25">
      <c r="A33" s="107"/>
      <c r="B33" s="104"/>
      <c r="C33" s="108"/>
      <c r="D33" s="108"/>
      <c r="E33" s="109"/>
    </row>
    <row r="34" spans="1:6" s="2" customFormat="1" x14ac:dyDescent="0.25">
      <c r="A34" s="107"/>
      <c r="B34" s="104"/>
      <c r="C34" s="108"/>
      <c r="D34" s="108"/>
      <c r="E34" s="109"/>
    </row>
    <row r="35" spans="1:6" s="2" customFormat="1" x14ac:dyDescent="0.25">
      <c r="A35" s="107"/>
      <c r="B35" s="104"/>
      <c r="C35" s="108"/>
      <c r="D35" s="108"/>
      <c r="E35" s="109"/>
    </row>
    <row r="36" spans="1:6" ht="34.5" customHeight="1" x14ac:dyDescent="0.25">
      <c r="A36" s="52" t="s">
        <v>184</v>
      </c>
      <c r="B36" s="61">
        <f>SUM(B11:B35)</f>
        <v>1869.3100000000002</v>
      </c>
      <c r="C36" s="69" t="str">
        <f>IF(SUBTOTAL(3,B11:B35)=SUBTOTAL(103,B11:B35),'Summary and sign-off'!$A$48,'Summary and sign-off'!$A$49)</f>
        <v>Check - there are no hidden rows with data</v>
      </c>
      <c r="D36" s="142" t="str">
        <f>IF('Summary and sign-off'!F59='Summary and sign-off'!F54,'Summary and sign-off'!A51,'Summary and sign-off'!A50)</f>
        <v>Check - each entry provides sufficient information</v>
      </c>
      <c r="E36" s="142"/>
    </row>
    <row r="37" spans="1:6" ht="14.15" customHeight="1" x14ac:dyDescent="0.25">
      <c r="B37" s="17"/>
      <c r="C37" s="17"/>
      <c r="D37" s="17"/>
      <c r="E37" s="17"/>
    </row>
    <row r="38" spans="1:6" ht="13" x14ac:dyDescent="0.3">
      <c r="A38" s="18" t="s">
        <v>185</v>
      </c>
      <c r="B38" s="17"/>
      <c r="C38" s="17"/>
      <c r="D38" s="17"/>
      <c r="E38" s="17"/>
    </row>
    <row r="39" spans="1:6" ht="12.65" customHeight="1" x14ac:dyDescent="0.25">
      <c r="A39" s="20" t="s">
        <v>141</v>
      </c>
      <c r="B39" s="17"/>
      <c r="C39" s="17"/>
      <c r="D39" s="17"/>
      <c r="E39" s="17"/>
    </row>
    <row r="40" spans="1:6" ht="13" x14ac:dyDescent="0.3">
      <c r="A40" s="20" t="s">
        <v>80</v>
      </c>
      <c r="B40" s="19"/>
      <c r="C40" s="17"/>
      <c r="D40" s="17"/>
      <c r="E40" s="17"/>
      <c r="F40" s="17"/>
    </row>
    <row r="41" spans="1:6" x14ac:dyDescent="0.25">
      <c r="A41" s="20" t="s">
        <v>155</v>
      </c>
      <c r="C41" s="17"/>
      <c r="D41" s="17"/>
      <c r="E41" s="17"/>
      <c r="F41" s="17"/>
    </row>
    <row r="42" spans="1:6" ht="12.75" customHeight="1" x14ac:dyDescent="0.25">
      <c r="A42" s="20" t="s">
        <v>156</v>
      </c>
      <c r="B42" s="25"/>
      <c r="C42" s="22"/>
      <c r="D42" s="22"/>
      <c r="E42" s="22"/>
      <c r="F42" s="22"/>
    </row>
    <row r="43" spans="1:6" x14ac:dyDescent="0.25">
      <c r="B43" s="26"/>
      <c r="C43" s="17"/>
      <c r="D43" s="17"/>
      <c r="E43" s="17"/>
    </row>
    <row r="44" spans="1:6" x14ac:dyDescent="0.25">
      <c r="A44" s="17"/>
      <c r="B44" s="17"/>
      <c r="C44" s="17"/>
      <c r="D44" s="17"/>
    </row>
    <row r="45" spans="1:6" ht="12.75" customHeight="1" x14ac:dyDescent="0.25"/>
    <row r="46" spans="1:6" x14ac:dyDescent="0.25">
      <c r="A46" s="17"/>
      <c r="B46" s="17"/>
      <c r="C46" s="17"/>
      <c r="D46" s="17"/>
      <c r="E46" s="17"/>
    </row>
    <row r="47" spans="1:6" x14ac:dyDescent="0.25">
      <c r="A47" s="17"/>
      <c r="B47" s="17"/>
      <c r="C47" s="17"/>
      <c r="D47" s="17"/>
      <c r="E47" s="17"/>
    </row>
    <row r="48" spans="1:6" x14ac:dyDescent="0.25">
      <c r="A48" s="17"/>
      <c r="B48" s="17"/>
      <c r="C48" s="17"/>
      <c r="D48" s="17"/>
      <c r="E48" s="17"/>
    </row>
    <row r="49" spans="1:5" x14ac:dyDescent="0.25">
      <c r="A49" s="17"/>
      <c r="B49" s="17"/>
      <c r="C49" s="17"/>
      <c r="D49" s="17"/>
      <c r="E49" s="17"/>
    </row>
    <row r="50" spans="1:5" x14ac:dyDescent="0.25">
      <c r="A50" s="17"/>
      <c r="B50" s="17"/>
      <c r="C50" s="17"/>
      <c r="D50" s="17"/>
      <c r="E50" s="17"/>
    </row>
  </sheetData>
  <sheetProtection sheet="1" formatCells="0" insertRows="0" deleteRows="0"/>
  <mergeCells count="10">
    <mergeCell ref="D36:E3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A22 A23 A24 A25:A33 A3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abSelected="1" topLeftCell="A3" zoomScaleNormal="100" workbookViewId="0">
      <selection activeCell="G30" sqref="G30"/>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44" t="s">
        <v>186</v>
      </c>
      <c r="B1" s="144"/>
      <c r="C1" s="144"/>
      <c r="D1" s="144"/>
      <c r="E1" s="144"/>
      <c r="F1" s="144"/>
    </row>
    <row r="2" spans="1:6" ht="21" customHeight="1" x14ac:dyDescent="0.25">
      <c r="A2" s="3" t="s">
        <v>112</v>
      </c>
      <c r="B2" s="147" t="str">
        <f>'Summary and sign-off'!B2:F2</f>
        <v>Independent Police Conduct Authority</v>
      </c>
      <c r="C2" s="147"/>
      <c r="D2" s="147"/>
      <c r="E2" s="147"/>
      <c r="F2" s="147"/>
    </row>
    <row r="3" spans="1:6" ht="31" x14ac:dyDescent="0.25">
      <c r="A3" s="3" t="s">
        <v>113</v>
      </c>
      <c r="B3" s="147" t="str">
        <f>'Summary and sign-off'!B3:F3</f>
        <v>Judge Kenneth Johnston KC</v>
      </c>
      <c r="C3" s="147"/>
      <c r="D3" s="147"/>
      <c r="E3" s="147"/>
      <c r="F3" s="147"/>
    </row>
    <row r="4" spans="1:6" ht="21" customHeight="1" x14ac:dyDescent="0.25">
      <c r="A4" s="3" t="s">
        <v>114</v>
      </c>
      <c r="B4" s="147">
        <f>'Summary and sign-off'!B4:F4</f>
        <v>45839</v>
      </c>
      <c r="C4" s="147"/>
      <c r="D4" s="147"/>
      <c r="E4" s="147"/>
      <c r="F4" s="147"/>
    </row>
    <row r="5" spans="1:6" ht="21" customHeight="1" x14ac:dyDescent="0.25">
      <c r="A5" s="3" t="s">
        <v>115</v>
      </c>
      <c r="B5" s="147">
        <f>'Summary and sign-off'!B5:F5</f>
        <v>46203</v>
      </c>
      <c r="C5" s="147"/>
      <c r="D5" s="147"/>
      <c r="E5" s="147"/>
      <c r="F5" s="147"/>
    </row>
    <row r="6" spans="1:6" ht="21" customHeight="1" x14ac:dyDescent="0.25">
      <c r="A6" s="3" t="s">
        <v>187</v>
      </c>
      <c r="B6" s="148" t="s">
        <v>81</v>
      </c>
      <c r="C6" s="148"/>
      <c r="D6" s="148"/>
      <c r="E6" s="148"/>
      <c r="F6" s="148"/>
    </row>
    <row r="7" spans="1:6" ht="21" customHeight="1" x14ac:dyDescent="0.25">
      <c r="A7" s="3" t="s">
        <v>56</v>
      </c>
      <c r="B7" s="148" t="s">
        <v>84</v>
      </c>
      <c r="C7" s="148"/>
      <c r="D7" s="148"/>
      <c r="E7" s="148"/>
      <c r="F7" s="148"/>
    </row>
    <row r="8" spans="1:6" ht="36" customHeight="1" x14ac:dyDescent="0.25">
      <c r="A8" s="143" t="s">
        <v>188</v>
      </c>
      <c r="B8" s="143"/>
      <c r="C8" s="143"/>
      <c r="D8" s="143"/>
      <c r="E8" s="143"/>
      <c r="F8" s="143"/>
    </row>
    <row r="9" spans="1:6" ht="36" customHeight="1" x14ac:dyDescent="0.25">
      <c r="A9" s="145" t="s">
        <v>189</v>
      </c>
      <c r="B9" s="146"/>
      <c r="C9" s="146"/>
      <c r="D9" s="146"/>
      <c r="E9" s="146"/>
      <c r="F9" s="146"/>
    </row>
    <row r="10" spans="1:6" ht="39" customHeight="1" x14ac:dyDescent="0.25">
      <c r="A10" s="24" t="s">
        <v>120</v>
      </c>
      <c r="B10" s="98" t="s">
        <v>190</v>
      </c>
      <c r="C10" s="98" t="s">
        <v>191</v>
      </c>
      <c r="D10" s="98" t="s">
        <v>192</v>
      </c>
      <c r="E10" s="98" t="s">
        <v>193</v>
      </c>
      <c r="F10" s="98" t="s">
        <v>194</v>
      </c>
    </row>
    <row r="11" spans="1:6" s="2" customFormat="1" x14ac:dyDescent="0.25">
      <c r="A11" s="103"/>
      <c r="B11" s="108" t="s">
        <v>125</v>
      </c>
      <c r="C11" s="111"/>
      <c r="D11" s="108"/>
      <c r="E11" s="112"/>
      <c r="F11" s="109"/>
    </row>
    <row r="12" spans="1:6" s="2" customFormat="1" x14ac:dyDescent="0.25">
      <c r="A12" s="103"/>
      <c r="B12" s="110"/>
      <c r="C12" s="111"/>
      <c r="D12" s="110"/>
      <c r="E12" s="112"/>
      <c r="F12" s="113"/>
    </row>
    <row r="13" spans="1:6" s="2" customFormat="1" x14ac:dyDescent="0.25">
      <c r="A13" s="103"/>
      <c r="B13" s="110"/>
      <c r="C13" s="111"/>
      <c r="D13" s="110"/>
      <c r="E13" s="112"/>
      <c r="F13" s="113"/>
    </row>
    <row r="14" spans="1:6" s="2" customFormat="1" x14ac:dyDescent="0.25">
      <c r="A14" s="103"/>
      <c r="B14" s="110"/>
      <c r="C14" s="111"/>
      <c r="D14" s="110"/>
      <c r="E14" s="112"/>
      <c r="F14" s="113"/>
    </row>
    <row r="15" spans="1:6" s="2" customFormat="1" x14ac:dyDescent="0.25">
      <c r="A15" s="103"/>
      <c r="B15" s="110"/>
      <c r="C15" s="111"/>
      <c r="D15" s="110"/>
      <c r="E15" s="112"/>
      <c r="F15" s="113"/>
    </row>
    <row r="16" spans="1:6" s="2" customFormat="1" x14ac:dyDescent="0.25">
      <c r="A16" s="103"/>
      <c r="B16" s="110"/>
      <c r="C16" s="111"/>
      <c r="D16" s="110"/>
      <c r="E16" s="112"/>
      <c r="F16" s="113"/>
    </row>
    <row r="17" spans="1:7" s="2" customFormat="1" x14ac:dyDescent="0.25">
      <c r="A17" s="103"/>
      <c r="B17" s="110"/>
      <c r="C17" s="111"/>
      <c r="D17" s="110"/>
      <c r="E17" s="112"/>
      <c r="F17" s="113"/>
    </row>
    <row r="18" spans="1:7" s="2" customFormat="1" hidden="1" x14ac:dyDescent="0.25">
      <c r="A18" s="93"/>
      <c r="B18" s="94"/>
      <c r="C18" s="96"/>
      <c r="D18" s="94"/>
      <c r="E18" s="97"/>
      <c r="F18" s="95"/>
    </row>
    <row r="19" spans="1:7" ht="34.5" customHeight="1" x14ac:dyDescent="0.25">
      <c r="A19" s="99" t="s">
        <v>195</v>
      </c>
      <c r="B19" s="100" t="s">
        <v>196</v>
      </c>
      <c r="C19" s="101">
        <f>C20+C21</f>
        <v>0</v>
      </c>
      <c r="D19" s="102" t="str">
        <f>IF(SUBTOTAL(3,C11:C18)=SUBTOTAL(103,C11:C18),'Summary and sign-off'!$A$48,'Summary and sign-off'!$A$49)</f>
        <v>Check - there are no hidden rows with data</v>
      </c>
      <c r="E19" s="142" t="str">
        <f>IF('Summary and sign-off'!F60='Summary and sign-off'!F54,'Summary and sign-off'!A52,'Summary and sign-off'!A50)</f>
        <v>Not all lines have an entry for "Description", "Was the gift accepted?" and "Estimated value in NZ$"</v>
      </c>
      <c r="F19" s="142"/>
      <c r="G19" s="2"/>
    </row>
    <row r="20" spans="1:7" ht="25.5" customHeight="1" x14ac:dyDescent="0.35">
      <c r="A20" s="53"/>
      <c r="B20" s="54" t="s">
        <v>98</v>
      </c>
      <c r="C20" s="55">
        <f>COUNTIF(C11:C18,'Summary and sign-off'!A45)</f>
        <v>0</v>
      </c>
      <c r="D20" s="14"/>
      <c r="E20" s="15"/>
      <c r="F20" s="16"/>
    </row>
    <row r="21" spans="1:7" ht="25.5" customHeight="1" x14ac:dyDescent="0.35">
      <c r="A21" s="53"/>
      <c r="B21" s="54" t="s">
        <v>99</v>
      </c>
      <c r="C21" s="55">
        <f>COUNTIF(C11:C18,'Summary and sign-off'!A46)</f>
        <v>0</v>
      </c>
      <c r="D21" s="14"/>
      <c r="E21" s="15"/>
      <c r="F21" s="16"/>
    </row>
    <row r="22" spans="1:7" ht="13" x14ac:dyDescent="0.3">
      <c r="A22" s="17"/>
      <c r="B22" s="18"/>
      <c r="C22" s="17"/>
      <c r="D22" s="19"/>
      <c r="E22" s="19"/>
      <c r="F22" s="17"/>
    </row>
    <row r="23" spans="1:7" ht="13" x14ac:dyDescent="0.3">
      <c r="A23" s="18" t="s">
        <v>185</v>
      </c>
      <c r="B23" s="18"/>
      <c r="C23" s="18"/>
      <c r="D23" s="18"/>
      <c r="E23" s="18"/>
      <c r="F23" s="18"/>
    </row>
    <row r="24" spans="1:7" ht="12.65" customHeight="1" x14ac:dyDescent="0.25">
      <c r="A24" s="20" t="s">
        <v>141</v>
      </c>
      <c r="B24" s="17"/>
      <c r="C24" s="17"/>
      <c r="D24" s="17"/>
      <c r="E24" s="17"/>
    </row>
    <row r="25" spans="1:7" ht="13" x14ac:dyDescent="0.3">
      <c r="A25" s="20" t="s">
        <v>80</v>
      </c>
      <c r="B25" s="19"/>
      <c r="C25" s="17"/>
      <c r="D25" s="17"/>
      <c r="E25" s="17"/>
      <c r="F25" s="17"/>
    </row>
    <row r="26" spans="1:7" ht="13" x14ac:dyDescent="0.3">
      <c r="A26" s="20" t="s">
        <v>197</v>
      </c>
      <c r="B26" s="21"/>
      <c r="C26" s="21"/>
      <c r="D26" s="21"/>
      <c r="E26" s="21"/>
      <c r="F26" s="21"/>
    </row>
    <row r="27" spans="1:7" ht="12.75" customHeight="1" x14ac:dyDescent="0.25">
      <c r="A27" s="20" t="s">
        <v>198</v>
      </c>
      <c r="B27" s="17"/>
      <c r="C27" s="17"/>
      <c r="D27" s="17"/>
      <c r="E27" s="17"/>
      <c r="F27" s="17"/>
    </row>
    <row r="28" spans="1:7" ht="13" customHeight="1" x14ac:dyDescent="0.25">
      <c r="A28" s="20" t="s">
        <v>199</v>
      </c>
      <c r="B28" s="17"/>
      <c r="C28" s="17"/>
      <c r="D28" s="17"/>
      <c r="E28" s="17"/>
      <c r="F28" s="17"/>
    </row>
    <row r="29" spans="1:7" x14ac:dyDescent="0.25">
      <c r="A29" s="20" t="s">
        <v>200</v>
      </c>
      <c r="C29" s="17"/>
      <c r="D29" s="17"/>
      <c r="E29" s="17"/>
      <c r="F29" s="17"/>
    </row>
    <row r="30" spans="1:7" ht="12.75" customHeight="1" x14ac:dyDescent="0.25">
      <c r="A30" s="20" t="s">
        <v>156</v>
      </c>
      <c r="B30" s="20"/>
      <c r="C30" s="22"/>
      <c r="D30" s="22"/>
      <c r="E30" s="22"/>
      <c r="F30" s="22"/>
    </row>
    <row r="31" spans="1:7" ht="12.75" customHeight="1" x14ac:dyDescent="0.25">
      <c r="A31" s="20"/>
      <c r="B31" s="20"/>
      <c r="C31" s="22"/>
      <c r="D31" s="22"/>
      <c r="E31" s="22"/>
      <c r="F31" s="22"/>
    </row>
    <row r="32" spans="1:7" ht="12.75" hidden="1" customHeight="1" x14ac:dyDescent="0.25">
      <c r="A32" s="20"/>
      <c r="B32" s="20"/>
      <c r="C32" s="22"/>
      <c r="D32" s="22"/>
      <c r="E32" s="22"/>
      <c r="F32" s="22"/>
    </row>
    <row r="35" spans="1:6" ht="13" hidden="1" x14ac:dyDescent="0.3">
      <c r="A35" s="18"/>
      <c r="B35" s="18"/>
      <c r="C35" s="18"/>
      <c r="D35" s="18"/>
      <c r="E35" s="18"/>
      <c r="F35" s="18"/>
    </row>
    <row r="36" spans="1:6" ht="13" hidden="1" x14ac:dyDescent="0.3">
      <c r="A36" s="18"/>
      <c r="B36" s="18"/>
      <c r="C36" s="18"/>
      <c r="D36" s="18"/>
      <c r="E36" s="18"/>
      <c r="F36" s="18"/>
    </row>
    <row r="37" spans="1:6" ht="13" hidden="1" x14ac:dyDescent="0.3">
      <c r="A37" s="18"/>
      <c r="B37" s="18"/>
      <c r="C37" s="18"/>
      <c r="D37" s="18"/>
      <c r="E37" s="18"/>
      <c r="F37" s="18"/>
    </row>
    <row r="38" spans="1:6" ht="13" hidden="1" x14ac:dyDescent="0.3">
      <c r="A38" s="18"/>
      <c r="B38" s="18"/>
      <c r="C38" s="18"/>
      <c r="D38" s="18"/>
      <c r="E38" s="18"/>
      <c r="F38" s="18"/>
    </row>
    <row r="39" spans="1:6" ht="13" hidden="1" x14ac:dyDescent="0.3">
      <c r="A39" s="18"/>
      <c r="B39" s="18"/>
      <c r="C39" s="18"/>
      <c r="D39" s="18"/>
      <c r="E39" s="18"/>
      <c r="F39" s="18"/>
    </row>
    <row r="40" spans="1:6" x14ac:dyDescent="0.25"/>
    <row r="41" spans="1:6" x14ac:dyDescent="0.25"/>
    <row r="42" spans="1:6" x14ac:dyDescent="0.25"/>
    <row r="43" spans="1:6" x14ac:dyDescent="0.25"/>
    <row r="44" spans="1:6" x14ac:dyDescent="0.25"/>
    <row r="45" spans="1:6" x14ac:dyDescent="0.25"/>
  </sheetData>
  <sheetProtection sheet="1" formatCells="0" insertRows="0" deleteRows="0"/>
  <dataConsolidate/>
  <mergeCells count="10">
    <mergeCell ref="E19:F19"/>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8"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C11:C18</xm:sqref>
        </x14:dataValidation>
        <x14:dataValidation type="list" errorStyle="information" operator="greaterThan" allowBlank="1" showInputMessage="1" prompt="Provide specific $ value if possible" xr:uid="{00000000-0002-0000-0500-000003000000}">
          <x14:formula1>
            <xm:f>'Summary and sign-off'!$A$39:$A$44</xm:f>
          </x14:formula1>
          <xm:sqref>E11:E18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7de717-2914-4074-bde7-f16815960a91" xsi:nil="true"/>
    <lcf76f155ced4ddcb4097134ff3c332f xmlns="4d828ffd-af12-488d-a1ab-a23056c2a67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DE1352D97FDF4B975E94F4410FF1C6" ma:contentTypeVersion="11" ma:contentTypeDescription="Create a new document." ma:contentTypeScope="" ma:versionID="cea7875dac9e48dfeeb3417070266d5a">
  <xsd:schema xmlns:xsd="http://www.w3.org/2001/XMLSchema" xmlns:xs="http://www.w3.org/2001/XMLSchema" xmlns:p="http://schemas.microsoft.com/office/2006/metadata/properties" xmlns:ns2="4d828ffd-af12-488d-a1ab-a23056c2a671" xmlns:ns3="8c7de717-2914-4074-bde7-f16815960a91" targetNamespace="http://schemas.microsoft.com/office/2006/metadata/properties" ma:root="true" ma:fieldsID="7835ee4524e16240e678b63368ba1fb4" ns2:_="" ns3:_="">
    <xsd:import namespace="4d828ffd-af12-488d-a1ab-a23056c2a671"/>
    <xsd:import namespace="8c7de717-2914-4074-bde7-f16815960a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828ffd-af12-488d-a1ab-a23056c2a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a131e6-2545-4062-a909-61ec176959e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7de717-2914-4074-bde7-f16815960a9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f25f41-6b21-471f-957d-c2364d5613b1}" ma:internalName="TaxCatchAll" ma:showField="CatchAllData" ma:web="8c7de717-2914-4074-bde7-f16815960a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4d828ffd-af12-488d-a1ab-a23056c2a671"/>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8c7de717-2914-4074-bde7-f16815960a91"/>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074269F7-50A0-449C-B2D7-BBF51B15BA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828ffd-af12-488d-a1ab-a23056c2a671"/>
    <ds:schemaRef ds:uri="8c7de717-2914-4074-bde7-f16815960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Mihi Carlson</cp:lastModifiedBy>
  <cp:revision/>
  <dcterms:created xsi:type="dcterms:W3CDTF">2010-10-17T20:59:02Z</dcterms:created>
  <dcterms:modified xsi:type="dcterms:W3CDTF">2026-07-26T20:17:26Z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0x010100E4DE1352D97FDF4B975E94F4410FF1C6</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ediaServiceImageTags">
    <vt:lpwstr/>
  </property>
</Properties>
</file>