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R:\Corporate\Board\Judge Doherty\Expense Disclosure\"/>
    </mc:Choice>
  </mc:AlternateContent>
  <xr:revisionPtr revIDLastSave="0" documentId="13_ncr:1_{4E3445AB-4B20-4605-A306-A2FDC4176840}" xr6:coauthVersionLast="45" xr6:coauthVersionMax="47" xr10:uidLastSave="{00000000-0000-0000-0000-000000000000}"/>
  <bookViews>
    <workbookView xWindow="-108" yWindow="-108" windowWidth="23256" windowHeight="1260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expenses'!$A$1:$E$37</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Travel!$A$1:$E$77</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31" i="3"/>
  <c r="C25" i="2"/>
  <c r="C52" i="1"/>
  <c r="C66" i="1"/>
  <c r="C22" i="1"/>
  <c r="E60" i="13" l="1"/>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1" i="3" s="1"/>
  <c r="F57" i="13"/>
  <c r="D66" i="1" s="1"/>
  <c r="F56" i="13"/>
  <c r="D52" i="1" s="1"/>
  <c r="F55" i="13"/>
  <c r="D22" i="1" s="1"/>
  <c r="C11" i="13"/>
  <c r="C16" i="13" l="1"/>
  <c r="C17" i="13"/>
  <c r="B5" i="4" l="1"/>
  <c r="B4" i="4"/>
  <c r="B5" i="3"/>
  <c r="B4" i="3"/>
  <c r="B5" i="2"/>
  <c r="B4" i="2"/>
  <c r="B5" i="1"/>
  <c r="B4" i="1"/>
  <c r="F12" i="13" l="1"/>
  <c r="C25" i="4"/>
  <c r="F11" i="13" s="1"/>
  <c r="F13" i="13" l="1"/>
  <c r="B66" i="1"/>
  <c r="B17" i="13" s="1"/>
  <c r="B52" i="1"/>
  <c r="B16" i="13" s="1"/>
  <c r="B22" i="1"/>
  <c r="B15" i="13" s="1"/>
  <c r="B31" i="3" l="1"/>
  <c r="B13" i="13" s="1"/>
  <c r="B25" i="2"/>
  <c r="B12" i="13" s="1"/>
  <c r="B11" i="13" l="1"/>
  <c r="B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<sst xmlns="http://schemas.openxmlformats.org/spreadsheetml/2006/main" count="353" uniqueCount="204">
  <si>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</si>
  <si>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</si>
  <si>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</si>
  <si>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</si>
  <si>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</si>
  <si>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</si>
  <si>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</si>
  <si>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</si>
  <si>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</si>
  <si>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</si>
  <si>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</si>
  <si>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</si>
  <si>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</si>
  <si>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</si>
  <si>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</si>
  <si>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</si>
  <si>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</si>
  <si>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</si>
  <si>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</si>
  <si>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</si>
  <si>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</si>
  <si>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</si>
  <si>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</si>
  <si>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</si>
  <si>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</si>
  <si>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</si>
  <si>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</si>
  <si>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</si>
  <si>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</si>
  <si>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</si>
  <si>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</si>
  <si>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</si>
  <si>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</si>
  <si>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</si>
  <si>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</si>
  <si>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</si>
  <si>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</si>
  <si>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</si>
  <si>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</si>
  <si>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</si>
  <si>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</si>
  <si>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</si>
  <si>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</si>
  <si>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</si>
  <si>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</si>
  <si>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</si>
  <si>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</si>
  <si>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</si>
  <si>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</si>
  <si>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</si>
  <si>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</si>
  <si>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</si>
  <si>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</si>
  <si>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</si>
  <si>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</si>
  <si>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</si>
  <si>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</si>
  <si>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</si>
  <si>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</si>
  <si>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</si>
  <si>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</si>
  <si>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</si>
  <si>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</si>
  <si>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</si>
  <si>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</si>
  <si>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</si>
  <si>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</si>
  <si>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</si>
  <si>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</si>
  <si>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</si>
  <si>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</si>
  <si>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</si>
  <si>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</si>
  <si>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</si>
  <si>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</si>
  <si>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</si>
  <si>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</si>
  <si>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</si>
  <si>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</si>
  <si>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</si>
  <si>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</si>
  <si>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</si>
  <si>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</si>
  <si>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</si>
  <si>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</si>
  <si>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</si>
  <si>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</si>
  <si>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</si>
  <si>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</si>
  <si>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</si>
  <si>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</si>
  <si>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</si>
  <si>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</si>
  <si>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</si>
  <si>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</si>
  <si>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</si>
  <si>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</si>
  <si>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</si>
  <si>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</si>
  <si>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</si>
  <si>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</si>
  <si>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</si>
  <si>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</si>
  <si>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</si>
  <si>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</si>
  <si>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</si>
  <si>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</si>
  <si>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</si>
  <si>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</si>
  <si>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</si>
  <si>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</si>
  <si>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</si>
  <si>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</si>
  <si>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</si>
  <si>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</si>
  <si>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</si>
  <si>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</si>
  <si>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</si>
  <si>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</si>
  <si>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</si>
  <si>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</si>
  <si>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</si>
  <si>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</si>
  <si>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</si>
  <si>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</si>
  <si>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</si>
  <si>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</si>
  <si>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</si>
  <si>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</si>
  <si>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</si>
  <si>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</si>
  <si>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</si>
  <si>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</si>
  <si>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</si>
  <si>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</si>
  <si>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</si>
  <si>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</si>
  <si>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</si>
  <si>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</si>
  <si>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</si>
  <si>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</si>
  <si>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</si>
  <si>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</si>
  <si>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</si>
  <si>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</si>
  <si>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</si>
  <si>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</si>
  <si>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</si>
  <si>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</si>
  <si>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</si>
  <si>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</si>
  <si>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</si>
  <si>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</si>
  <si>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</si>
  <si>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</si>
  <si>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</si>
  <si>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</si>
  <si>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</si>
  <si>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</si>
  <si>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</si>
  <si>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</si>
  <si>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</si>
  <si>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</si>
  <si>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</si>
  <si>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</si>
  <si>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</si>
  <si>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</si>
  <si>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</si>
  <si>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</si>
  <si>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</si>
  <si>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</si>
  <si>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Independent Police Conduct Authority</t>
  </si>
  <si>
    <t>Judge Colin Doherty</t>
  </si>
  <si>
    <t>Auckland</t>
  </si>
  <si>
    <t>Airfare</t>
  </si>
  <si>
    <t>Airfare Fees</t>
  </si>
  <si>
    <t>Airfare Preseating</t>
  </si>
  <si>
    <t>Airfare Cancellation Fee</t>
  </si>
  <si>
    <t>Taxi</t>
  </si>
  <si>
    <t>Wellington</t>
  </si>
  <si>
    <t>Taxis</t>
  </si>
  <si>
    <t>Auckland/Wellington</t>
  </si>
  <si>
    <t xml:space="preserve">Interviews </t>
  </si>
  <si>
    <t>Hotel</t>
  </si>
  <si>
    <t>Hamilton</t>
  </si>
  <si>
    <t>Flights</t>
  </si>
  <si>
    <t>Wellington/Auckland</t>
  </si>
  <si>
    <t>Meeting</t>
  </si>
  <si>
    <t>Wellington/Christchurch</t>
  </si>
  <si>
    <t>Christchurch/Wellington</t>
  </si>
  <si>
    <t>Interview at PNHQ</t>
  </si>
  <si>
    <t>Airfares Booking Fee</t>
  </si>
  <si>
    <t>Business Mobile Sharer Plan</t>
  </si>
  <si>
    <t>Usage Costs</t>
  </si>
  <si>
    <t>Phone - Spark</t>
  </si>
  <si>
    <t>Business Mobile Sharer Plan/Roaming Packs</t>
  </si>
  <si>
    <t>Business Mobile Sharer Plan/Roaming Pack</t>
  </si>
  <si>
    <t>Wellington/Australia</t>
  </si>
  <si>
    <t>Parliament Protest Review Debrief</t>
  </si>
  <si>
    <t>Booking Fee</t>
  </si>
  <si>
    <t>Airport Transfer / Tax Booking Fee</t>
  </si>
  <si>
    <t>No expense to disclose</t>
  </si>
  <si>
    <t>No gifts received</t>
  </si>
  <si>
    <t>Board Members: Simon Murdoch and Liz Sinclair -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</si>
</sst>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43" zoomScaleNormal="100" workbookViewId="0">
      <selection activeCell="A13" sqref="A13"/>
    </sheetView>
  </sheetViews>
  <sheetFormatPr defaultColWidth="0" defaultRowHeight="13.8" zeroHeight="1" x14ac:dyDescent="0.25"/>
  <cols>
    <col min="1" max="1" width="219.21875" style="41" customWidth="1"/>
    <col min="2" max="2" width="33.21875" style="40" customWidth="1"/>
    <col min="3" max="16384" width="8.77734375" hidden="1"/>
  </cols>
  <sheetData>
    <row r="1" spans="1:2" ht="23.25" customHeight="1" x14ac:dyDescent="0.25">
      <c r="A1" s="39" t="s">
        <v>0</v>
      </c>
    </row>
    <row r="2" spans="1:2" ht="33" customHeight="1" x14ac:dyDescent="0.25">
      <c r="A2" s="103" t="s">
        <v>1</v>
      </c>
    </row>
    <row r="3" spans="1:2" ht="17.25" customHeight="1" x14ac:dyDescent="0.25"/>
    <row r="4" spans="1:2" ht="23.25" customHeight="1" x14ac:dyDescent="0.25">
      <c r="A4" s="129"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69"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5"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x14ac:dyDescent="0.25">
      <c r="A51" s="46" t="s">
        <v>44</v>
      </c>
    </row>
    <row r="52" spans="1:1" ht="17.25" customHeight="1" x14ac:dyDescent="0.25">
      <c r="A52" s="46"/>
    </row>
    <row r="53" spans="1:1" ht="22.5" customHeight="1" x14ac:dyDescent="0.25">
      <c r="A53" s="42" t="s">
        <v>45</v>
      </c>
    </row>
    <row r="54" spans="1:1" ht="32.25" customHeight="1" x14ac:dyDescent="0.25">
      <c r="A54" s="131" t="s">
        <v>46</v>
      </c>
    </row>
    <row r="55" spans="1:1" ht="17.25" customHeight="1" x14ac:dyDescent="0.25">
      <c r="A55" s="50" t="s">
        <v>47</v>
      </c>
    </row>
    <row r="56" spans="1:1" ht="17.25" customHeight="1" x14ac:dyDescent="0.25">
      <c r="A56" s="51" t="s">
        <v>48</v>
      </c>
    </row>
    <row r="57" spans="1:1" ht="17.25" customHeight="1" x14ac:dyDescent="0.25">
      <c r="A57" s="65" t="s">
        <v>49</v>
      </c>
    </row>
    <row r="58" spans="1:1" ht="17.25" customHeight="1" x14ac:dyDescent="0.25">
      <c r="A58" s="130" t="s">
        <v>50</v>
      </c>
    </row>
    <row r="59" spans="1:1" x14ac:dyDescent="0.25"/>
    <row r="61" spans="1:1" hidden="1" x14ac:dyDescent="0.25">
      <c r="A61" s="52"/>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10" zoomScaleNormal="100" workbookViewId="0">
      <selection activeCell="E16" sqref="E16"/>
    </sheetView>
  </sheetViews>
  <sheetFormatPr defaultColWidth="0" defaultRowHeight="13.2" zeroHeight="1" x14ac:dyDescent="0.25"/>
  <cols>
    <col min="1" max="1" width="35.77734375" customWidth="1"/>
    <col min="2" max="2" width="21.5546875" customWidth="1"/>
    <col min="3" max="3" width="33.5546875" customWidth="1"/>
    <col min="4" max="4" width="4.44140625" customWidth="1"/>
    <col min="5" max="5" width="29" customWidth="1"/>
    <col min="6" max="6" width="19" customWidth="1"/>
    <col min="7" max="7" width="42" customWidth="1"/>
    <col min="8" max="11" width="9.21875" hidden="1" customWidth="1"/>
    <col min="12" max="16384" width="9.21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171</v>
      </c>
      <c r="C2" s="136"/>
      <c r="D2" s="136"/>
      <c r="E2" s="136"/>
      <c r="F2" s="136"/>
      <c r="G2" s="17"/>
      <c r="H2" s="17"/>
      <c r="I2" s="17"/>
      <c r="J2" s="17"/>
      <c r="K2" s="17"/>
    </row>
    <row r="3" spans="1:11" ht="15.6" x14ac:dyDescent="0.25">
      <c r="A3" s="3" t="s">
        <v>53</v>
      </c>
      <c r="B3" s="136" t="s">
        <v>172</v>
      </c>
      <c r="C3" s="136"/>
      <c r="D3" s="136"/>
      <c r="E3" s="136"/>
      <c r="F3" s="136"/>
      <c r="G3" s="17"/>
      <c r="H3" s="17"/>
      <c r="I3" s="17"/>
      <c r="J3" s="17"/>
      <c r="K3" s="17"/>
    </row>
    <row r="4" spans="1:11" ht="21" customHeight="1" x14ac:dyDescent="0.25">
      <c r="A4" s="3" t="s">
        <v>54</v>
      </c>
      <c r="B4" s="137">
        <v>44743</v>
      </c>
      <c r="C4" s="137"/>
      <c r="D4" s="137"/>
      <c r="E4" s="137"/>
      <c r="F4" s="137"/>
      <c r="G4" s="17"/>
      <c r="H4" s="17"/>
      <c r="I4" s="17"/>
      <c r="J4" s="17"/>
      <c r="K4" s="17"/>
    </row>
    <row r="5" spans="1:11" ht="21" customHeight="1" x14ac:dyDescent="0.25">
      <c r="A5" s="3" t="s">
        <v>55</v>
      </c>
      <c r="B5" s="137">
        <v>45046</v>
      </c>
      <c r="C5" s="137"/>
      <c r="D5" s="137"/>
      <c r="E5" s="137"/>
      <c r="F5" s="137"/>
      <c r="G5" s="17"/>
      <c r="H5" s="17"/>
      <c r="I5" s="17"/>
      <c r="J5" s="17"/>
      <c r="K5" s="17"/>
    </row>
    <row r="6" spans="1:11" ht="21" customHeight="1" x14ac:dyDescent="0.25">
      <c r="A6" s="3" t="s">
        <v>56</v>
      </c>
      <c r="B6" s="134" t="s">
        <v>87</v>
      </c>
      <c r="C6" s="134"/>
      <c r="D6" s="134"/>
      <c r="E6" s="134"/>
      <c r="F6" s="134"/>
      <c r="G6" s="23"/>
      <c r="H6" s="17"/>
      <c r="I6" s="17"/>
      <c r="J6" s="17"/>
      <c r="K6" s="17"/>
    </row>
    <row r="7" spans="1:11" ht="31.2" x14ac:dyDescent="0.25">
      <c r="A7" s="3" t="s">
        <v>57</v>
      </c>
      <c r="B7" s="133" t="s">
        <v>90</v>
      </c>
      <c r="C7" s="133"/>
      <c r="D7" s="133"/>
      <c r="E7" s="133"/>
      <c r="F7" s="133"/>
      <c r="G7" s="23"/>
      <c r="H7" s="17"/>
      <c r="I7" s="17"/>
      <c r="J7" s="17"/>
      <c r="K7" s="17"/>
    </row>
    <row r="8" spans="1:11" ht="25.5" customHeight="1" x14ac:dyDescent="0.25">
      <c r="A8" s="3" t="s">
        <v>59</v>
      </c>
      <c r="B8" s="133" t="s">
        <v>203</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25">
      <c r="A10" s="87" t="s">
        <v>62</v>
      </c>
      <c r="B10" s="88" t="s">
        <v>63</v>
      </c>
      <c r="C10" s="88" t="s">
        <v>64</v>
      </c>
      <c r="D10" s="89"/>
      <c r="E10" s="90" t="s">
        <v>29</v>
      </c>
      <c r="F10" s="91" t="s">
        <v>65</v>
      </c>
      <c r="G10" s="92"/>
      <c r="H10" s="92"/>
      <c r="I10" s="92"/>
      <c r="J10" s="92"/>
      <c r="K10" s="92"/>
    </row>
    <row r="11" spans="1:11" ht="27.75" customHeight="1" x14ac:dyDescent="0.3">
      <c r="A11" s="8" t="s">
        <v>66</v>
      </c>
      <c r="B11" s="59">
        <f>B15+B16+B17</f>
        <v>3263.78</v>
      </c>
      <c r="C11" s="66" t="str">
        <f>IF(Travel!B6="",A34,Travel!B6)</f>
        <v>Figures include GST (where applicable)</v>
      </c>
      <c r="D11" s="6"/>
      <c r="E11" s="8" t="s">
        <v>67</v>
      </c>
      <c r="F11" s="33">
        <f>'Gifts and benefits'!C25</f>
        <v>0</v>
      </c>
      <c r="G11" s="29"/>
      <c r="H11" s="29"/>
      <c r="I11" s="29"/>
      <c r="J11" s="29"/>
      <c r="K11" s="29"/>
    </row>
    <row r="12" spans="1:11" ht="27.75" customHeight="1" x14ac:dyDescent="0.3">
      <c r="A12" s="8" t="s">
        <v>24</v>
      </c>
      <c r="B12" s="59">
        <f>Hospitality!B25</f>
        <v>0</v>
      </c>
      <c r="C12" s="66" t="s">
        <v>201</v>
      </c>
      <c r="D12" s="6"/>
      <c r="E12" s="8" t="s">
        <v>68</v>
      </c>
      <c r="F12" s="33">
        <f>'Gifts and benefits'!C26</f>
        <v>0</v>
      </c>
      <c r="G12" s="29"/>
      <c r="H12" s="29"/>
      <c r="I12" s="29"/>
      <c r="J12" s="29"/>
      <c r="K12" s="29"/>
    </row>
    <row r="13" spans="1:11" ht="27.75" customHeight="1" x14ac:dyDescent="0.25">
      <c r="A13" s="8" t="s">
        <v>69</v>
      </c>
      <c r="B13" s="59">
        <f>'All other expenses'!B31</f>
        <v>492.97000000000008</v>
      </c>
      <c r="C13" s="66" t="s">
        <v>81</v>
      </c>
      <c r="D13" s="6"/>
      <c r="E13" s="8" t="s">
        <v>70</v>
      </c>
      <c r="F13" s="33">
        <f>'Gifts and benefits'!C27</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Travel!B22</f>
        <v>0</v>
      </c>
      <c r="C15" s="68" t="s">
        <v>201</v>
      </c>
      <c r="D15" s="6"/>
      <c r="E15" s="6"/>
      <c r="F15" s="35"/>
      <c r="G15" s="17"/>
      <c r="H15" s="17"/>
      <c r="I15" s="17"/>
      <c r="J15" s="17"/>
      <c r="K15" s="17"/>
    </row>
    <row r="16" spans="1:11" ht="27.75" customHeight="1" x14ac:dyDescent="0.25">
      <c r="A16" s="9" t="s">
        <v>72</v>
      </c>
      <c r="B16" s="61">
        <f>Travel!B52</f>
        <v>3244.0800000000004</v>
      </c>
      <c r="C16" s="68" t="str">
        <f>C11</f>
        <v>Figures include GST (where applicable)</v>
      </c>
      <c r="D16" s="36"/>
      <c r="E16" s="6"/>
      <c r="F16" s="37"/>
      <c r="G16" s="17"/>
      <c r="H16" s="17"/>
      <c r="I16" s="17"/>
      <c r="J16" s="17"/>
      <c r="K16" s="17"/>
    </row>
    <row r="17" spans="1:11" ht="27.75" customHeight="1" x14ac:dyDescent="0.25">
      <c r="A17" s="9" t="s">
        <v>73</v>
      </c>
      <c r="B17" s="61">
        <f>Travel!B66</f>
        <v>19.7</v>
      </c>
      <c r="C17" s="68" t="str">
        <f>C11</f>
        <v>Figures include GST (where applicable)</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 customHeight="1" x14ac:dyDescent="0.25">
      <c r="A21" s="20" t="s">
        <v>76</v>
      </c>
      <c r="D21" s="17"/>
      <c r="E21" s="17"/>
      <c r="F21" s="17"/>
      <c r="G21" s="17"/>
      <c r="H21" s="17"/>
      <c r="I21" s="17"/>
      <c r="J21" s="17"/>
      <c r="K21" s="17"/>
    </row>
    <row r="22" spans="1:11" ht="12.6" customHeight="1" x14ac:dyDescent="0.25">
      <c r="A22" s="20" t="s">
        <v>77</v>
      </c>
      <c r="D22" s="17"/>
      <c r="E22" s="17"/>
      <c r="F22" s="17"/>
      <c r="G22" s="17"/>
      <c r="H22" s="17"/>
      <c r="I22" s="17"/>
      <c r="J22" s="17"/>
      <c r="K22" s="17"/>
    </row>
    <row r="23" spans="1:11" ht="12.6"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1" t="s">
        <v>99</v>
      </c>
      <c r="B48" s="63"/>
      <c r="C48" s="63"/>
      <c r="D48" s="63"/>
      <c r="E48" s="63"/>
      <c r="F48" s="63"/>
      <c r="G48" s="17"/>
      <c r="H48" s="17"/>
      <c r="I48" s="17"/>
      <c r="J48" s="17"/>
      <c r="K48" s="17"/>
    </row>
    <row r="49" spans="1:11" ht="26.4" hidden="1" x14ac:dyDescent="0.25">
      <c r="A49" s="81" t="s">
        <v>100</v>
      </c>
      <c r="B49" s="63"/>
      <c r="C49" s="63"/>
      <c r="D49" s="63"/>
      <c r="E49" s="63"/>
      <c r="F49" s="63"/>
      <c r="G49" s="17"/>
      <c r="H49" s="17"/>
      <c r="I49" s="17"/>
      <c r="J49" s="17"/>
      <c r="K49" s="17"/>
    </row>
    <row r="50" spans="1:11" ht="26.4" hidden="1" x14ac:dyDescent="0.25">
      <c r="A50" s="82" t="s">
        <v>101</v>
      </c>
      <c r="B50" s="4"/>
      <c r="C50" s="4"/>
      <c r="D50" s="4"/>
      <c r="E50" s="4"/>
      <c r="F50" s="4"/>
      <c r="G50" s="17"/>
      <c r="H50" s="17"/>
      <c r="I50" s="17"/>
      <c r="J50" s="17"/>
      <c r="K50" s="17"/>
    </row>
    <row r="51" spans="1:11" ht="26.4" hidden="1" x14ac:dyDescent="0.25">
      <c r="A51" s="82" t="s">
        <v>102</v>
      </c>
      <c r="B51" s="4"/>
      <c r="C51" s="4"/>
      <c r="D51" s="4"/>
      <c r="E51" s="4"/>
      <c r="F51" s="4"/>
      <c r="G51" s="17"/>
      <c r="H51" s="17"/>
      <c r="I51" s="17"/>
      <c r="J51" s="17"/>
      <c r="K51" s="17"/>
    </row>
    <row r="52" spans="1:11" ht="39.6" hidden="1" x14ac:dyDescent="0.25">
      <c r="A52" s="82" t="s">
        <v>103</v>
      </c>
      <c r="B52" s="74"/>
      <c r="C52" s="74"/>
      <c r="D52" s="74"/>
      <c r="E52" s="11"/>
      <c r="F52" s="11"/>
      <c r="G52" s="17"/>
      <c r="H52" s="17"/>
      <c r="I52" s="17"/>
      <c r="J52" s="17"/>
      <c r="K52" s="17"/>
    </row>
    <row r="53" spans="1:11" hidden="1" x14ac:dyDescent="0.25">
      <c r="A53" s="79" t="s">
        <v>104</v>
      </c>
      <c r="B53" s="73"/>
      <c r="C53" s="73"/>
      <c r="D53" s="73"/>
      <c r="E53" s="10"/>
      <c r="F53" s="10" t="b">
        <v>1</v>
      </c>
      <c r="G53" s="17"/>
      <c r="H53" s="17"/>
      <c r="I53" s="17"/>
      <c r="J53" s="17"/>
      <c r="K53" s="17"/>
    </row>
    <row r="54" spans="1:11" hidden="1" x14ac:dyDescent="0.25">
      <c r="A54" s="80" t="s">
        <v>105</v>
      </c>
      <c r="B54" s="79"/>
      <c r="C54" s="79"/>
      <c r="D54" s="79"/>
      <c r="E54" s="10"/>
      <c r="F54" s="10" t="b">
        <v>0</v>
      </c>
      <c r="G54" s="17"/>
      <c r="H54" s="17"/>
      <c r="I54" s="17"/>
      <c r="J54" s="17"/>
      <c r="K54" s="17"/>
    </row>
    <row r="55" spans="1:11" hidden="1" x14ac:dyDescent="0.25">
      <c r="A55" s="83"/>
      <c r="B55" s="75">
        <f>COUNT(Travel!B12:B21)</f>
        <v>0</v>
      </c>
      <c r="C55" s="75"/>
      <c r="D55" s="75">
        <f>COUNTIF(Travel!D12:D21,"*")</f>
        <v>0</v>
      </c>
      <c r="E55" s="76"/>
      <c r="F55" s="76" t="b">
        <f>MIN(B55,D55)=MAX(B55,D55)</f>
        <v>1</v>
      </c>
      <c r="G55" s="17"/>
      <c r="H55" s="17"/>
      <c r="I55" s="17"/>
      <c r="J55" s="17"/>
      <c r="K55" s="17"/>
    </row>
    <row r="56" spans="1:11" hidden="1" x14ac:dyDescent="0.25">
      <c r="A56" s="83" t="s">
        <v>106</v>
      </c>
      <c r="B56" s="75">
        <f>COUNT(Travel!B26:B51)</f>
        <v>22</v>
      </c>
      <c r="C56" s="75"/>
      <c r="D56" s="75">
        <f>COUNTIF(Travel!D26:D51,"*")</f>
        <v>22</v>
      </c>
      <c r="E56" s="76"/>
      <c r="F56" s="76" t="b">
        <f>MIN(B56,D56)=MAX(B56,D56)</f>
        <v>1</v>
      </c>
    </row>
    <row r="57" spans="1:11" hidden="1" x14ac:dyDescent="0.25">
      <c r="A57" s="84"/>
      <c r="B57" s="75">
        <f>COUNT(Travel!B56:B65)</f>
        <v>1</v>
      </c>
      <c r="C57" s="75"/>
      <c r="D57" s="75">
        <f>COUNTIF(Travel!D56:D65,"*")</f>
        <v>1</v>
      </c>
      <c r="E57" s="76"/>
      <c r="F57" s="76" t="b">
        <f>MIN(B57,D57)=MAX(B57,D57)</f>
        <v>1</v>
      </c>
    </row>
    <row r="58" spans="1:11" hidden="1" x14ac:dyDescent="0.25">
      <c r="A58" s="85" t="s">
        <v>107</v>
      </c>
      <c r="B58" s="77">
        <f>COUNT(Hospitality!B11:B24)</f>
        <v>0</v>
      </c>
      <c r="C58" s="77"/>
      <c r="D58" s="77">
        <f>COUNTIF(Hospitality!D11:D24,"*")</f>
        <v>0</v>
      </c>
      <c r="E58" s="78"/>
      <c r="F58" s="78" t="b">
        <f>MIN(B58,D58)=MAX(B58,D58)</f>
        <v>1</v>
      </c>
    </row>
    <row r="59" spans="1:11" hidden="1" x14ac:dyDescent="0.25">
      <c r="A59" s="86" t="s">
        <v>108</v>
      </c>
      <c r="B59" s="76">
        <f>COUNT('All other expenses'!B11:B30)</f>
        <v>17</v>
      </c>
      <c r="C59" s="76"/>
      <c r="D59" s="76">
        <f>COUNTIF('All other expenses'!D11:D30,"*")</f>
        <v>17</v>
      </c>
      <c r="E59" s="76"/>
      <c r="F59" s="76" t="b">
        <f>MIN(B59,D59)=MAX(B59,D59)</f>
        <v>1</v>
      </c>
    </row>
    <row r="60" spans="1:11" hidden="1" x14ac:dyDescent="0.25">
      <c r="A60" s="85" t="s">
        <v>109</v>
      </c>
      <c r="B60" s="77">
        <f>COUNTIF('Gifts and benefits'!B11:B24,"*")</f>
        <v>1</v>
      </c>
      <c r="C60" s="77">
        <f>COUNTIF('Gifts and benefits'!C11:C24,"*")</f>
        <v>0</v>
      </c>
      <c r="D60" s="77"/>
      <c r="E60" s="77">
        <f>COUNTA('Gifts and benefits'!E11:E24)</f>
        <v>0</v>
      </c>
      <c r="F60" s="78" t="b">
        <f>MIN(B60,C60,E60)=MAX(B60,C60,E60)</f>
        <v>0</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3"/>
  <sheetViews>
    <sheetView topLeftCell="A28" zoomScaleNormal="100" workbookViewId="0">
      <selection activeCell="C25" sqref="C25"/>
    </sheetView>
  </sheetViews>
  <sheetFormatPr defaultColWidth="0" defaultRowHeight="13.2" zeroHeight="1" x14ac:dyDescent="0.25"/>
  <cols>
    <col min="1" max="1" width="35.77734375" customWidth="1"/>
    <col min="2" max="2" width="14.21875" customWidth="1"/>
    <col min="3" max="3" width="71.44140625" customWidth="1"/>
    <col min="4" max="4" width="50" customWidth="1"/>
    <col min="5" max="5" width="21.44140625" customWidth="1"/>
    <col min="6" max="6" width="37.5546875" customWidth="1"/>
    <col min="7" max="9" width="9.21875" hidden="1" customWidth="1"/>
    <col min="10" max="13" width="0" hidden="1" customWidth="1"/>
    <col min="14" max="16384" width="9.21875" hidden="1"/>
  </cols>
  <sheetData>
    <row r="1" spans="1:6" ht="26.25" customHeight="1" x14ac:dyDescent="0.25">
      <c r="A1" s="140" t="s">
        <v>110</v>
      </c>
      <c r="B1" s="140"/>
      <c r="C1" s="140"/>
      <c r="D1" s="140"/>
      <c r="E1" s="140"/>
      <c r="F1" s="17"/>
    </row>
    <row r="2" spans="1:6" ht="21" customHeight="1" x14ac:dyDescent="0.25">
      <c r="A2" s="3" t="s">
        <v>111</v>
      </c>
      <c r="B2" s="138" t="str">
        <f>'Summary and sign-off'!B2:F2</f>
        <v>Independent Police Conduct Authority</v>
      </c>
      <c r="C2" s="138"/>
      <c r="D2" s="138"/>
      <c r="E2" s="138"/>
      <c r="F2" s="17"/>
    </row>
    <row r="3" spans="1:6" ht="31.2" x14ac:dyDescent="0.25">
      <c r="A3" s="3" t="s">
        <v>112</v>
      </c>
      <c r="B3" s="138" t="str">
        <f>'Summary and sign-off'!B3:F3</f>
        <v>Judge Colin Doherty</v>
      </c>
      <c r="C3" s="138"/>
      <c r="D3" s="138"/>
      <c r="E3" s="138"/>
      <c r="F3" s="17"/>
    </row>
    <row r="4" spans="1:6" ht="21" customHeight="1" x14ac:dyDescent="0.25">
      <c r="A4" s="3" t="s">
        <v>113</v>
      </c>
      <c r="B4" s="138">
        <f>'Summary and sign-off'!B4:F4</f>
        <v>44743</v>
      </c>
      <c r="C4" s="138"/>
      <c r="D4" s="138"/>
      <c r="E4" s="138"/>
      <c r="F4" s="17"/>
    </row>
    <row r="5" spans="1:6" ht="21" customHeight="1" x14ac:dyDescent="0.25">
      <c r="A5" s="3" t="s">
        <v>114</v>
      </c>
      <c r="B5" s="138">
        <f>'Summary and sign-off'!B5:F5</f>
        <v>45046</v>
      </c>
      <c r="C5" s="138"/>
      <c r="D5" s="138"/>
      <c r="E5" s="138"/>
      <c r="F5" s="17"/>
    </row>
    <row r="6" spans="1:6" ht="21" customHeight="1" x14ac:dyDescent="0.25">
      <c r="A6" s="3" t="s">
        <v>115</v>
      </c>
      <c r="B6" s="133" t="s">
        <v>81</v>
      </c>
      <c r="C6" s="133"/>
      <c r="D6" s="133"/>
      <c r="E6" s="133"/>
      <c r="F6" s="17"/>
    </row>
    <row r="7" spans="1:6" ht="21" customHeight="1" x14ac:dyDescent="0.25">
      <c r="A7" s="3" t="s">
        <v>56</v>
      </c>
      <c r="B7" s="133" t="s">
        <v>84</v>
      </c>
      <c r="C7" s="133"/>
      <c r="D7" s="133"/>
      <c r="E7" s="133"/>
      <c r="F7" s="17"/>
    </row>
    <row r="8" spans="1:6" ht="36" customHeight="1" x14ac:dyDescent="0.25">
      <c r="A8" s="142" t="s">
        <v>116</v>
      </c>
      <c r="B8" s="143"/>
      <c r="C8" s="143"/>
      <c r="D8" s="143"/>
      <c r="E8" s="143"/>
      <c r="F8" s="19"/>
    </row>
    <row r="9" spans="1:6" ht="36" customHeight="1" x14ac:dyDescent="0.25">
      <c r="A9" s="144" t="s">
        <v>117</v>
      </c>
      <c r="B9" s="145"/>
      <c r="C9" s="145"/>
      <c r="D9" s="145"/>
      <c r="E9" s="145"/>
      <c r="F9" s="19"/>
    </row>
    <row r="10" spans="1:6" ht="24.75" customHeight="1" x14ac:dyDescent="0.3">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c r="B12" s="118"/>
      <c r="C12" s="119" t="s">
        <v>201</v>
      </c>
      <c r="D12" s="119"/>
      <c r="E12" s="120"/>
      <c r="F12" s="1"/>
    </row>
    <row r="13" spans="1:6" s="2" customFormat="1" x14ac:dyDescent="0.25">
      <c r="A13" s="117"/>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25">
      <c r="A23" s="17"/>
      <c r="B23" s="19"/>
      <c r="C23" s="17"/>
      <c r="D23" s="17"/>
      <c r="E23" s="17"/>
      <c r="F23" s="17"/>
    </row>
    <row r="24" spans="1:6" ht="24.75" customHeight="1" x14ac:dyDescent="0.3">
      <c r="A24" s="141" t="s">
        <v>125</v>
      </c>
      <c r="B24" s="141"/>
      <c r="C24" s="141"/>
      <c r="D24" s="141"/>
      <c r="E24" s="141"/>
      <c r="F24" s="29"/>
    </row>
    <row r="25" spans="1:6" ht="32.549999999999997" customHeight="1" x14ac:dyDescent="0.25">
      <c r="A25" s="24" t="s">
        <v>119</v>
      </c>
      <c r="B25" s="24" t="s">
        <v>63</v>
      </c>
      <c r="C25" s="24" t="s">
        <v>126</v>
      </c>
      <c r="D25" s="24" t="s">
        <v>122</v>
      </c>
      <c r="E25" s="24" t="s">
        <v>123</v>
      </c>
      <c r="F25" s="30"/>
    </row>
    <row r="26" spans="1:6" s="2" customFormat="1" x14ac:dyDescent="0.25">
      <c r="A26" s="117">
        <v>44771</v>
      </c>
      <c r="B26" s="118">
        <v>264.81</v>
      </c>
      <c r="C26" s="119" t="s">
        <v>182</v>
      </c>
      <c r="D26" s="119" t="s">
        <v>174</v>
      </c>
      <c r="E26" s="120" t="s">
        <v>186</v>
      </c>
      <c r="F26" s="1"/>
    </row>
    <row r="27" spans="1:6" s="2" customFormat="1" x14ac:dyDescent="0.25">
      <c r="A27" s="117">
        <v>44771</v>
      </c>
      <c r="B27" s="118">
        <v>386.06</v>
      </c>
      <c r="C27" s="119" t="s">
        <v>182</v>
      </c>
      <c r="D27" s="119" t="s">
        <v>174</v>
      </c>
      <c r="E27" s="120" t="s">
        <v>181</v>
      </c>
      <c r="F27" s="1"/>
    </row>
    <row r="28" spans="1:6" s="2" customFormat="1" x14ac:dyDescent="0.25">
      <c r="A28" s="117">
        <v>44771</v>
      </c>
      <c r="B28" s="118">
        <v>5.75</v>
      </c>
      <c r="C28" s="119" t="s">
        <v>182</v>
      </c>
      <c r="D28" s="119" t="s">
        <v>175</v>
      </c>
      <c r="E28" s="120" t="s">
        <v>173</v>
      </c>
      <c r="F28" s="1"/>
    </row>
    <row r="29" spans="1:6" s="2" customFormat="1" x14ac:dyDescent="0.25">
      <c r="A29" s="117">
        <v>44771</v>
      </c>
      <c r="B29" s="118">
        <v>11.5</v>
      </c>
      <c r="C29" s="119" t="s">
        <v>182</v>
      </c>
      <c r="D29" s="119" t="s">
        <v>176</v>
      </c>
      <c r="E29" s="120" t="s">
        <v>173</v>
      </c>
      <c r="F29" s="1"/>
    </row>
    <row r="30" spans="1:6" s="2" customFormat="1" x14ac:dyDescent="0.25">
      <c r="A30" s="117">
        <v>44771</v>
      </c>
      <c r="B30" s="118">
        <v>23</v>
      </c>
      <c r="C30" s="119" t="s">
        <v>182</v>
      </c>
      <c r="D30" s="119" t="s">
        <v>177</v>
      </c>
      <c r="E30" s="120" t="s">
        <v>173</v>
      </c>
      <c r="F30" s="1"/>
    </row>
    <row r="31" spans="1:6" s="2" customFormat="1" x14ac:dyDescent="0.25">
      <c r="A31" s="117">
        <v>44850</v>
      </c>
      <c r="B31" s="118">
        <v>23</v>
      </c>
      <c r="C31" s="119" t="s">
        <v>182</v>
      </c>
      <c r="D31" s="119" t="s">
        <v>175</v>
      </c>
      <c r="E31" s="120" t="s">
        <v>173</v>
      </c>
      <c r="F31" s="1"/>
    </row>
    <row r="32" spans="1:6" s="2" customFormat="1" x14ac:dyDescent="0.25">
      <c r="A32" s="117">
        <v>44850</v>
      </c>
      <c r="B32" s="118">
        <v>177.65</v>
      </c>
      <c r="C32" s="119" t="s">
        <v>182</v>
      </c>
      <c r="D32" s="119" t="s">
        <v>183</v>
      </c>
      <c r="E32" s="120" t="s">
        <v>184</v>
      </c>
      <c r="F32" s="1"/>
    </row>
    <row r="33" spans="1:6" s="2" customFormat="1" x14ac:dyDescent="0.25">
      <c r="A33" s="117">
        <v>44850</v>
      </c>
      <c r="B33" s="118">
        <v>4.5999999999999996</v>
      </c>
      <c r="C33" s="119" t="s">
        <v>182</v>
      </c>
      <c r="D33" s="119" t="s">
        <v>183</v>
      </c>
      <c r="E33" s="120" t="s">
        <v>184</v>
      </c>
      <c r="F33" s="1"/>
    </row>
    <row r="34" spans="1:6" s="2" customFormat="1" x14ac:dyDescent="0.25">
      <c r="A34" s="117">
        <v>44850</v>
      </c>
      <c r="B34" s="118">
        <v>377.34</v>
      </c>
      <c r="C34" s="119" t="s">
        <v>182</v>
      </c>
      <c r="D34" s="119" t="s">
        <v>185</v>
      </c>
      <c r="E34" s="120" t="s">
        <v>181</v>
      </c>
      <c r="F34" s="1"/>
    </row>
    <row r="35" spans="1:6" s="2" customFormat="1" x14ac:dyDescent="0.25">
      <c r="A35" s="117">
        <v>44850</v>
      </c>
      <c r="B35" s="118">
        <v>234.78</v>
      </c>
      <c r="C35" s="119" t="s">
        <v>182</v>
      </c>
      <c r="D35" s="119" t="s">
        <v>185</v>
      </c>
      <c r="E35" s="120" t="s">
        <v>186</v>
      </c>
      <c r="F35" s="1"/>
    </row>
    <row r="36" spans="1:6" s="2" customFormat="1" x14ac:dyDescent="0.25">
      <c r="A36" s="117">
        <v>44866</v>
      </c>
      <c r="B36" s="118">
        <v>134.30000000000001</v>
      </c>
      <c r="C36" s="119" t="s">
        <v>182</v>
      </c>
      <c r="D36" s="119" t="s">
        <v>180</v>
      </c>
      <c r="E36" s="120" t="s">
        <v>181</v>
      </c>
      <c r="F36" s="1"/>
    </row>
    <row r="37" spans="1:6" s="2" customFormat="1" x14ac:dyDescent="0.25">
      <c r="A37" s="117">
        <v>44878</v>
      </c>
      <c r="B37" s="118">
        <v>315.25</v>
      </c>
      <c r="C37" s="119" t="s">
        <v>187</v>
      </c>
      <c r="D37" s="119" t="s">
        <v>174</v>
      </c>
      <c r="E37" s="120" t="s">
        <v>188</v>
      </c>
      <c r="F37" s="1"/>
    </row>
    <row r="38" spans="1:6" s="2" customFormat="1" x14ac:dyDescent="0.25">
      <c r="A38" s="117">
        <v>44878</v>
      </c>
      <c r="B38" s="118">
        <v>354.05</v>
      </c>
      <c r="C38" s="119" t="s">
        <v>187</v>
      </c>
      <c r="D38" s="119" t="s">
        <v>174</v>
      </c>
      <c r="E38" s="120" t="s">
        <v>189</v>
      </c>
      <c r="F38" s="1"/>
    </row>
    <row r="39" spans="1:6" s="2" customFormat="1" x14ac:dyDescent="0.25">
      <c r="A39" s="117">
        <v>44900</v>
      </c>
      <c r="B39" s="118">
        <v>16.850000000000001</v>
      </c>
      <c r="C39" s="119" t="s">
        <v>182</v>
      </c>
      <c r="D39" s="119" t="s">
        <v>178</v>
      </c>
      <c r="E39" s="120" t="s">
        <v>173</v>
      </c>
      <c r="F39" s="1"/>
    </row>
    <row r="40" spans="1:6" s="2" customFormat="1" x14ac:dyDescent="0.25">
      <c r="A40" s="117">
        <v>44980</v>
      </c>
      <c r="B40" s="118">
        <v>54.1</v>
      </c>
      <c r="C40" s="119" t="s">
        <v>182</v>
      </c>
      <c r="D40" s="119" t="s">
        <v>178</v>
      </c>
      <c r="E40" s="120" t="s">
        <v>179</v>
      </c>
      <c r="F40" s="1"/>
    </row>
    <row r="41" spans="1:6" s="2" customFormat="1" x14ac:dyDescent="0.25">
      <c r="A41" s="117">
        <v>44980</v>
      </c>
      <c r="B41" s="118">
        <v>216.32</v>
      </c>
      <c r="C41" s="119" t="s">
        <v>182</v>
      </c>
      <c r="D41" s="119" t="s">
        <v>174</v>
      </c>
      <c r="E41" s="120" t="s">
        <v>186</v>
      </c>
      <c r="F41" s="1"/>
    </row>
    <row r="42" spans="1:6" s="2" customFormat="1" x14ac:dyDescent="0.25">
      <c r="A42" s="117">
        <v>44980</v>
      </c>
      <c r="B42" s="118">
        <v>255.1</v>
      </c>
      <c r="C42" s="119" t="s">
        <v>182</v>
      </c>
      <c r="D42" s="119" t="s">
        <v>174</v>
      </c>
      <c r="E42" s="120" t="s">
        <v>181</v>
      </c>
      <c r="F42" s="1"/>
    </row>
    <row r="43" spans="1:6" s="2" customFormat="1" x14ac:dyDescent="0.25">
      <c r="A43" s="117">
        <v>44980</v>
      </c>
      <c r="B43" s="118">
        <v>16.100000000000001</v>
      </c>
      <c r="C43" s="119" t="s">
        <v>182</v>
      </c>
      <c r="D43" s="119" t="s">
        <v>191</v>
      </c>
      <c r="E43" s="120" t="s">
        <v>186</v>
      </c>
      <c r="F43" s="1"/>
    </row>
    <row r="44" spans="1:6" s="2" customFormat="1" x14ac:dyDescent="0.25">
      <c r="A44" s="117">
        <v>45063</v>
      </c>
      <c r="B44" s="118">
        <v>280.32</v>
      </c>
      <c r="C44" s="119" t="s">
        <v>198</v>
      </c>
      <c r="D44" s="119" t="s">
        <v>174</v>
      </c>
      <c r="E44" s="120" t="s">
        <v>181</v>
      </c>
      <c r="F44" s="1"/>
    </row>
    <row r="45" spans="1:6" s="2" customFormat="1" x14ac:dyDescent="0.25">
      <c r="A45" s="117">
        <v>45063</v>
      </c>
      <c r="B45" s="118">
        <v>14.38</v>
      </c>
      <c r="C45" s="119" t="s">
        <v>198</v>
      </c>
      <c r="D45" s="119" t="s">
        <v>199</v>
      </c>
      <c r="E45" s="120" t="s">
        <v>179</v>
      </c>
      <c r="F45" s="1"/>
    </row>
    <row r="46" spans="1:6" s="2" customFormat="1" x14ac:dyDescent="0.25">
      <c r="A46" s="117">
        <v>45063</v>
      </c>
      <c r="B46" s="118">
        <v>11.5</v>
      </c>
      <c r="C46" s="119" t="s">
        <v>198</v>
      </c>
      <c r="D46" s="119" t="s">
        <v>200</v>
      </c>
      <c r="E46" s="120" t="s">
        <v>179</v>
      </c>
      <c r="F46" s="1"/>
    </row>
    <row r="47" spans="1:6" s="2" customFormat="1" x14ac:dyDescent="0.25">
      <c r="A47" s="117">
        <v>45063</v>
      </c>
      <c r="B47" s="118">
        <v>67.319999999999993</v>
      </c>
      <c r="C47" s="119" t="s">
        <v>198</v>
      </c>
      <c r="D47" s="119" t="s">
        <v>178</v>
      </c>
      <c r="E47" s="120" t="s">
        <v>179</v>
      </c>
      <c r="F47" s="1"/>
    </row>
    <row r="48" spans="1:6" s="2" customFormat="1" x14ac:dyDescent="0.25">
      <c r="A48" s="117"/>
      <c r="B48" s="118"/>
      <c r="C48" s="119"/>
      <c r="D48" s="119"/>
      <c r="E48" s="120"/>
      <c r="F48" s="1"/>
    </row>
    <row r="49" spans="1:6" s="2" customFormat="1" x14ac:dyDescent="0.25">
      <c r="A49" s="117"/>
      <c r="B49" s="118"/>
      <c r="C49" s="119"/>
      <c r="D49" s="119"/>
      <c r="E49" s="120"/>
      <c r="F49" s="1"/>
    </row>
    <row r="50" spans="1:6" s="2" customFormat="1" x14ac:dyDescent="0.25">
      <c r="A50" s="117"/>
      <c r="B50" s="118"/>
      <c r="C50" s="119"/>
      <c r="D50" s="119"/>
      <c r="E50" s="120"/>
      <c r="F50" s="1"/>
    </row>
    <row r="51" spans="1:6" s="2" customFormat="1" hidden="1" x14ac:dyDescent="0.25">
      <c r="A51" s="108"/>
      <c r="B51" s="109"/>
      <c r="C51" s="110"/>
      <c r="D51" s="110"/>
      <c r="E51" s="111"/>
      <c r="F51" s="1"/>
    </row>
    <row r="52" spans="1:6" ht="19.5" customHeight="1" x14ac:dyDescent="0.25">
      <c r="A52" s="71" t="s">
        <v>127</v>
      </c>
      <c r="B52" s="72">
        <f>SUM(B26:B51)</f>
        <v>3244.0800000000004</v>
      </c>
      <c r="C52" s="128" t="str">
        <f>IF(SUBTOTAL(3,B26:B51)=SUBTOTAL(103,B26:B51),'Summary and sign-off'!$A$48,'Summary and sign-off'!$A$49)</f>
        <v>Check - there are no hidden rows with data</v>
      </c>
      <c r="D52" s="139" t="str">
        <f>IF('Summary and sign-off'!F56='Summary and sign-off'!F54,'Summary and sign-off'!A51,'Summary and sign-off'!A50)</f>
        <v>Check - each entry provides sufficient information</v>
      </c>
      <c r="E52" s="139"/>
      <c r="F52" s="17"/>
    </row>
    <row r="53" spans="1:6" ht="10.5" customHeight="1" x14ac:dyDescent="0.25">
      <c r="A53" s="17"/>
      <c r="B53" s="19"/>
      <c r="C53" s="17"/>
      <c r="D53" s="17"/>
      <c r="E53" s="17"/>
      <c r="F53" s="17"/>
    </row>
    <row r="54" spans="1:6" ht="24.75" customHeight="1" x14ac:dyDescent="0.25">
      <c r="A54" s="141" t="s">
        <v>128</v>
      </c>
      <c r="B54" s="141"/>
      <c r="C54" s="141"/>
      <c r="D54" s="141"/>
      <c r="E54" s="141"/>
      <c r="F54" s="17"/>
    </row>
    <row r="55" spans="1:6" ht="27" customHeight="1" x14ac:dyDescent="0.25">
      <c r="A55" s="24" t="s">
        <v>119</v>
      </c>
      <c r="B55" s="24" t="s">
        <v>63</v>
      </c>
      <c r="C55" s="24" t="s">
        <v>129</v>
      </c>
      <c r="D55" s="24" t="s">
        <v>130</v>
      </c>
      <c r="E55" s="24" t="s">
        <v>123</v>
      </c>
      <c r="F55" s="28"/>
    </row>
    <row r="56" spans="1:6" s="2" customFormat="1" x14ac:dyDescent="0.25">
      <c r="A56" s="117">
        <v>44841</v>
      </c>
      <c r="B56" s="118">
        <v>19.7</v>
      </c>
      <c r="C56" s="119" t="s">
        <v>190</v>
      </c>
      <c r="D56" s="119" t="s">
        <v>178</v>
      </c>
      <c r="E56" s="120" t="s">
        <v>179</v>
      </c>
      <c r="F56" s="1"/>
    </row>
    <row r="57" spans="1:6" s="2" customFormat="1" x14ac:dyDescent="0.25">
      <c r="A57" s="117"/>
      <c r="B57" s="118"/>
      <c r="C57" s="119"/>
      <c r="D57" s="119"/>
      <c r="E57" s="120"/>
      <c r="F57" s="1"/>
    </row>
    <row r="58" spans="1:6" s="2" customFormat="1" x14ac:dyDescent="0.25">
      <c r="A58" s="117"/>
      <c r="B58" s="118"/>
      <c r="C58" s="119"/>
      <c r="D58" s="119"/>
      <c r="E58" s="120"/>
      <c r="F58" s="1"/>
    </row>
    <row r="59" spans="1:6" s="2" customFormat="1" x14ac:dyDescent="0.25">
      <c r="A59" s="117"/>
      <c r="B59" s="118"/>
      <c r="C59" s="119"/>
      <c r="D59" s="119"/>
      <c r="E59" s="120"/>
      <c r="F59" s="1"/>
    </row>
    <row r="60" spans="1:6" s="2" customFormat="1" x14ac:dyDescent="0.25">
      <c r="A60" s="117"/>
      <c r="B60" s="118"/>
      <c r="C60" s="119"/>
      <c r="D60" s="119"/>
      <c r="E60" s="120"/>
      <c r="F60" s="1"/>
    </row>
    <row r="61" spans="1:6" s="2" customFormat="1" x14ac:dyDescent="0.25">
      <c r="A61" s="117"/>
      <c r="B61" s="118"/>
      <c r="C61" s="119"/>
      <c r="D61" s="119"/>
      <c r="E61" s="120"/>
      <c r="F61" s="1"/>
    </row>
    <row r="62" spans="1:6" s="2" customFormat="1" x14ac:dyDescent="0.25">
      <c r="A62" s="117"/>
      <c r="B62" s="118"/>
      <c r="C62" s="119"/>
      <c r="D62" s="119"/>
      <c r="E62" s="120"/>
      <c r="F62" s="1"/>
    </row>
    <row r="63" spans="1:6" s="2" customFormat="1" x14ac:dyDescent="0.25">
      <c r="A63" s="117"/>
      <c r="B63" s="118"/>
      <c r="C63" s="119"/>
      <c r="D63" s="119"/>
      <c r="E63" s="120"/>
      <c r="F63" s="1"/>
    </row>
    <row r="64" spans="1:6" s="2" customFormat="1" x14ac:dyDescent="0.25">
      <c r="A64" s="117"/>
      <c r="B64" s="118"/>
      <c r="C64" s="119"/>
      <c r="D64" s="119"/>
      <c r="E64" s="120"/>
      <c r="F64" s="1"/>
    </row>
    <row r="65" spans="1:6" s="2" customFormat="1" hidden="1" x14ac:dyDescent="0.25">
      <c r="A65" s="94"/>
      <c r="B65" s="95"/>
      <c r="C65" s="96"/>
      <c r="D65" s="96"/>
      <c r="E65" s="97"/>
      <c r="F65" s="1"/>
    </row>
    <row r="66" spans="1:6" ht="19.5" customHeight="1" x14ac:dyDescent="0.25">
      <c r="A66" s="71" t="s">
        <v>131</v>
      </c>
      <c r="B66" s="72">
        <f>SUM(B56:B65)</f>
        <v>19.7</v>
      </c>
      <c r="C66" s="128" t="str">
        <f>IF(SUBTOTAL(3,B56:B65)=SUBTOTAL(103,B56:B65),'Summary and sign-off'!$A$48,'Summary and sign-off'!$A$49)</f>
        <v>Check - there are no hidden rows with data</v>
      </c>
      <c r="D66" s="139" t="str">
        <f>IF('Summary and sign-off'!F57='Summary and sign-off'!F54,'Summary and sign-off'!A51,'Summary and sign-off'!A50)</f>
        <v>Check - each entry provides sufficient information</v>
      </c>
      <c r="E66" s="139"/>
      <c r="F66" s="17"/>
    </row>
    <row r="67" spans="1:6" ht="10.5" customHeight="1" x14ac:dyDescent="0.25">
      <c r="A67" s="17"/>
      <c r="B67" s="57"/>
      <c r="C67" s="19"/>
      <c r="D67" s="17"/>
      <c r="E67" s="17"/>
      <c r="F67" s="17"/>
    </row>
    <row r="68" spans="1:6" ht="34.5" customHeight="1" x14ac:dyDescent="0.25">
      <c r="A68" s="31" t="s">
        <v>132</v>
      </c>
      <c r="B68" s="58">
        <f>B22+B52+B66</f>
        <v>3263.78</v>
      </c>
      <c r="C68" s="32"/>
      <c r="D68" s="32"/>
      <c r="E68" s="32"/>
      <c r="F68" s="17"/>
    </row>
    <row r="69" spans="1:6" x14ac:dyDescent="0.25">
      <c r="A69" s="17"/>
      <c r="B69" s="19"/>
      <c r="C69" s="17"/>
      <c r="D69" s="17"/>
      <c r="E69" s="17"/>
      <c r="F69" s="17"/>
    </row>
    <row r="70" spans="1:6" x14ac:dyDescent="0.25">
      <c r="A70" s="18" t="s">
        <v>74</v>
      </c>
      <c r="B70" s="19"/>
      <c r="C70" s="17"/>
      <c r="D70" s="17"/>
      <c r="E70" s="17"/>
      <c r="F70" s="17"/>
    </row>
    <row r="71" spans="1:6" ht="12.6" customHeight="1" x14ac:dyDescent="0.25">
      <c r="A71" s="20" t="s">
        <v>133</v>
      </c>
      <c r="F71" s="17"/>
    </row>
    <row r="72" spans="1:6" ht="13.05" customHeight="1" x14ac:dyDescent="0.25">
      <c r="A72" s="20" t="s">
        <v>134</v>
      </c>
      <c r="B72" s="17"/>
      <c r="D72" s="17"/>
      <c r="F72" s="17"/>
    </row>
    <row r="73" spans="1:6" x14ac:dyDescent="0.25">
      <c r="A73" s="20" t="s">
        <v>135</v>
      </c>
      <c r="F73" s="17"/>
    </row>
    <row r="74" spans="1:6" x14ac:dyDescent="0.25">
      <c r="A74" s="20" t="s">
        <v>80</v>
      </c>
      <c r="B74" s="19"/>
      <c r="C74" s="17"/>
      <c r="D74" s="17"/>
      <c r="E74" s="17"/>
      <c r="F74" s="17"/>
    </row>
    <row r="75" spans="1:6" ht="13.05" customHeight="1" x14ac:dyDescent="0.25">
      <c r="A75" s="20" t="s">
        <v>136</v>
      </c>
      <c r="B75" s="17"/>
      <c r="D75" s="17"/>
      <c r="F75" s="17"/>
    </row>
    <row r="76" spans="1:6" x14ac:dyDescent="0.25">
      <c r="A76" s="20" t="s">
        <v>137</v>
      </c>
      <c r="F76" s="17"/>
    </row>
    <row r="77" spans="1:6" x14ac:dyDescent="0.25">
      <c r="A77" s="20" t="s">
        <v>138</v>
      </c>
      <c r="B77" s="20"/>
      <c r="C77" s="20"/>
      <c r="D77" s="20"/>
      <c r="F77" s="17"/>
    </row>
    <row r="78" spans="1:6" x14ac:dyDescent="0.25">
      <c r="A78" s="26"/>
      <c r="B78" s="17"/>
      <c r="C78" s="17"/>
      <c r="D78" s="17"/>
      <c r="E78" s="17"/>
      <c r="F78" s="17"/>
    </row>
    <row r="79" spans="1:6" hidden="1" x14ac:dyDescent="0.25">
      <c r="A79" s="26"/>
      <c r="B79" s="17"/>
      <c r="C79" s="17"/>
      <c r="D79" s="17"/>
      <c r="E79" s="17"/>
      <c r="F79" s="17"/>
    </row>
    <row r="81" spans="1:6" x14ac:dyDescent="0.25"/>
    <row r="82" spans="1:6" x14ac:dyDescent="0.25"/>
    <row r="83" spans="1:6" x14ac:dyDescent="0.25"/>
    <row r="84" spans="1:6" ht="12.75" hidden="1" customHeight="1" x14ac:dyDescent="0.25"/>
    <row r="86" spans="1:6" x14ac:dyDescent="0.25"/>
    <row r="87" spans="1:6" hidden="1" x14ac:dyDescent="0.25">
      <c r="A87" s="26"/>
      <c r="B87" s="17"/>
      <c r="C87" s="17"/>
      <c r="D87" s="17"/>
      <c r="E87" s="17"/>
      <c r="F87" s="17"/>
    </row>
    <row r="88" spans="1:6" hidden="1" x14ac:dyDescent="0.25">
      <c r="A88" s="26"/>
      <c r="B88" s="17"/>
      <c r="C88" s="17"/>
      <c r="D88" s="17"/>
      <c r="E88" s="17"/>
      <c r="F88" s="17"/>
    </row>
    <row r="89" spans="1:6" hidden="1" x14ac:dyDescent="0.25">
      <c r="A89" s="26"/>
      <c r="B89" s="17"/>
      <c r="C89" s="17"/>
      <c r="D89" s="17"/>
      <c r="E89" s="17"/>
      <c r="F89" s="17"/>
    </row>
    <row r="90" spans="1:6" hidden="1" x14ac:dyDescent="0.25">
      <c r="A90" s="26"/>
      <c r="B90" s="17"/>
      <c r="C90" s="17"/>
      <c r="D90" s="17"/>
      <c r="E90" s="17"/>
      <c r="F90" s="17"/>
    </row>
    <row r="91" spans="1:6" hidden="1" x14ac:dyDescent="0.25">
      <c r="A91" s="26"/>
      <c r="B91" s="17"/>
      <c r="C91" s="17"/>
      <c r="D91" s="17"/>
      <c r="E91" s="17"/>
      <c r="F91" s="17"/>
    </row>
    <row r="92" spans="1:6" x14ac:dyDescent="0.25"/>
    <row r="93" spans="1:6" x14ac:dyDescent="0.25"/>
  </sheetData>
  <sheetProtection sheet="1" formatCells="0" formatRows="0" insertColumns="0" insertRows="0" deleteRows="0"/>
  <mergeCells count="15">
    <mergeCell ref="B7:E7"/>
    <mergeCell ref="B5:E5"/>
    <mergeCell ref="D66:E66"/>
    <mergeCell ref="A1:E1"/>
    <mergeCell ref="A24:E24"/>
    <mergeCell ref="A54:E54"/>
    <mergeCell ref="B2:E2"/>
    <mergeCell ref="B3:E3"/>
    <mergeCell ref="B4:E4"/>
    <mergeCell ref="A8:E8"/>
    <mergeCell ref="A9:E9"/>
    <mergeCell ref="B6:E6"/>
    <mergeCell ref="D22:E22"/>
    <mergeCell ref="D52:E5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0:A51 A12 A21 A56 A6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7:A64 A27: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B56:B65 B12:B21 B26:B51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1" sqref="C11"/>
    </sheetView>
  </sheetViews>
  <sheetFormatPr defaultColWidth="0" defaultRowHeight="13.2" zeroHeight="1" x14ac:dyDescent="0.25"/>
  <cols>
    <col min="1" max="1" width="35.77734375" customWidth="1"/>
    <col min="2" max="2" width="14.21875" customWidth="1"/>
    <col min="3" max="3" width="71.44140625" customWidth="1"/>
    <col min="4" max="4" width="50" customWidth="1"/>
    <col min="5" max="5" width="21.44140625" customWidth="1"/>
    <col min="6" max="6" width="39.21875" customWidth="1"/>
    <col min="7" max="10" width="9.218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Independent Police Conduct Authority</v>
      </c>
      <c r="C2" s="138"/>
      <c r="D2" s="138"/>
      <c r="E2" s="138"/>
    </row>
    <row r="3" spans="1:6" ht="31.2" x14ac:dyDescent="0.25">
      <c r="A3" s="3" t="s">
        <v>112</v>
      </c>
      <c r="B3" s="138" t="str">
        <f>'Summary and sign-off'!B3:F3</f>
        <v>Judge Colin Doherty</v>
      </c>
      <c r="C3" s="138"/>
      <c r="D3" s="138"/>
      <c r="E3" s="138"/>
    </row>
    <row r="4" spans="1:6" ht="21" customHeight="1" x14ac:dyDescent="0.25">
      <c r="A4" s="3" t="s">
        <v>113</v>
      </c>
      <c r="B4" s="138">
        <f>'Summary and sign-off'!B4:F4</f>
        <v>44743</v>
      </c>
      <c r="C4" s="138"/>
      <c r="D4" s="138"/>
      <c r="E4" s="138"/>
    </row>
    <row r="5" spans="1:6" ht="21" customHeight="1" x14ac:dyDescent="0.25">
      <c r="A5" s="3" t="s">
        <v>114</v>
      </c>
      <c r="B5" s="138">
        <f>'Summary and sign-off'!B5:F5</f>
        <v>45046</v>
      </c>
      <c r="C5" s="138"/>
      <c r="D5" s="138"/>
      <c r="E5" s="138"/>
    </row>
    <row r="6" spans="1:6" ht="21" customHeight="1" x14ac:dyDescent="0.25">
      <c r="A6" s="3" t="s">
        <v>115</v>
      </c>
      <c r="B6" s="133"/>
      <c r="C6" s="133"/>
      <c r="D6" s="133"/>
      <c r="E6" s="133"/>
    </row>
    <row r="7" spans="1:6" ht="21" customHeight="1" x14ac:dyDescent="0.25">
      <c r="A7" s="3" t="s">
        <v>56</v>
      </c>
      <c r="B7" s="133"/>
      <c r="C7" s="133"/>
      <c r="D7" s="133"/>
      <c r="E7" s="133"/>
    </row>
    <row r="8" spans="1:6" ht="35.25" customHeight="1" x14ac:dyDescent="0.3">
      <c r="A8" s="149" t="s">
        <v>139</v>
      </c>
      <c r="B8" s="149"/>
      <c r="C8" s="150"/>
      <c r="D8" s="150"/>
      <c r="E8" s="150"/>
      <c r="F8" s="27"/>
    </row>
    <row r="9" spans="1:6" ht="35.25" customHeight="1" x14ac:dyDescent="0.3">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x14ac:dyDescent="0.25">
      <c r="A11" s="121"/>
      <c r="B11" s="118"/>
      <c r="C11" s="122" t="s">
        <v>201</v>
      </c>
      <c r="D11" s="122"/>
      <c r="E11" s="123"/>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5">
      <c r="A26" s="18"/>
      <c r="B26" s="17"/>
      <c r="C26" s="17"/>
      <c r="D26" s="17"/>
      <c r="E26" s="17"/>
    </row>
    <row r="27" spans="1:6" x14ac:dyDescent="0.25">
      <c r="A27" s="18" t="s">
        <v>74</v>
      </c>
      <c r="B27" s="19"/>
      <c r="C27" s="17"/>
      <c r="D27" s="17"/>
      <c r="E27" s="17"/>
    </row>
    <row r="28" spans="1:6" ht="12.75" customHeight="1" x14ac:dyDescent="0.25">
      <c r="A28" s="20" t="s">
        <v>145</v>
      </c>
      <c r="B28" s="20"/>
      <c r="C28" s="20"/>
      <c r="D28" s="20"/>
      <c r="E28" s="20"/>
    </row>
    <row r="29" spans="1:6" x14ac:dyDescent="0.25">
      <c r="A29" s="20" t="s">
        <v>146</v>
      </c>
      <c r="B29" s="20"/>
      <c r="C29" s="28"/>
      <c r="D29" s="28"/>
      <c r="E29" s="28"/>
    </row>
    <row r="30" spans="1:6" x14ac:dyDescent="0.25">
      <c r="A30" s="20" t="s">
        <v>80</v>
      </c>
      <c r="B30" s="19"/>
      <c r="C30" s="17"/>
      <c r="D30" s="17"/>
      <c r="E30" s="17"/>
      <c r="F30" s="17"/>
    </row>
    <row r="31" spans="1:6" x14ac:dyDescent="0.25">
      <c r="A31" s="20" t="s">
        <v>147</v>
      </c>
      <c r="B31" s="20"/>
      <c r="C31" s="28"/>
      <c r="D31" s="28"/>
      <c r="E31" s="28"/>
    </row>
    <row r="32" spans="1:6" ht="12.75" customHeight="1" x14ac:dyDescent="0.25">
      <c r="A32" s="20" t="s">
        <v>148</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9"/>
  <sheetViews>
    <sheetView topLeftCell="A7" zoomScaleNormal="100" workbookViewId="0">
      <selection activeCell="B6" sqref="B6:E6"/>
    </sheetView>
  </sheetViews>
  <sheetFormatPr defaultColWidth="0" defaultRowHeight="13.2" zeroHeight="1" x14ac:dyDescent="0.25"/>
  <cols>
    <col min="1" max="1" width="35.77734375" customWidth="1"/>
    <col min="2" max="2" width="14.21875" customWidth="1"/>
    <col min="3" max="3" width="71.44140625" customWidth="1"/>
    <col min="4" max="4" width="50" customWidth="1"/>
    <col min="5" max="5" width="21.44140625" customWidth="1"/>
    <col min="6" max="6" width="36.77734375" customWidth="1"/>
    <col min="7" max="10" width="9.21875" hidden="1" customWidth="1"/>
    <col min="11" max="13" width="0" hidden="1" customWidth="1"/>
    <col min="14" max="16384" width="9.21875" hidden="1"/>
  </cols>
  <sheetData>
    <row r="1" spans="1:6" ht="26.25" customHeight="1" x14ac:dyDescent="0.25">
      <c r="A1" s="140" t="s">
        <v>110</v>
      </c>
      <c r="B1" s="140"/>
      <c r="C1" s="140"/>
      <c r="D1" s="140"/>
      <c r="E1" s="140"/>
    </row>
    <row r="2" spans="1:6" ht="21" customHeight="1" x14ac:dyDescent="0.25">
      <c r="A2" s="3" t="s">
        <v>111</v>
      </c>
      <c r="B2" s="138" t="str">
        <f>'Summary and sign-off'!B2:F2</f>
        <v>Independent Police Conduct Authority</v>
      </c>
      <c r="C2" s="138"/>
      <c r="D2" s="138"/>
      <c r="E2" s="138"/>
    </row>
    <row r="3" spans="1:6" ht="31.2" x14ac:dyDescent="0.25">
      <c r="A3" s="3" t="s">
        <v>149</v>
      </c>
      <c r="B3" s="138" t="str">
        <f>'Summary and sign-off'!B3:F3</f>
        <v>Judge Colin Doherty</v>
      </c>
      <c r="C3" s="138"/>
      <c r="D3" s="138"/>
      <c r="E3" s="138"/>
    </row>
    <row r="4" spans="1:6" ht="21" customHeight="1" x14ac:dyDescent="0.25">
      <c r="A4" s="3" t="s">
        <v>113</v>
      </c>
      <c r="B4" s="138">
        <f>'Summary and sign-off'!B4:F4</f>
        <v>44743</v>
      </c>
      <c r="C4" s="138"/>
      <c r="D4" s="138"/>
      <c r="E4" s="138"/>
    </row>
    <row r="5" spans="1:6" ht="21" customHeight="1" x14ac:dyDescent="0.25">
      <c r="A5" s="3" t="s">
        <v>114</v>
      </c>
      <c r="B5" s="138">
        <f>'Summary and sign-off'!B5:F5</f>
        <v>45046</v>
      </c>
      <c r="C5" s="138"/>
      <c r="D5" s="138"/>
      <c r="E5" s="138"/>
    </row>
    <row r="6" spans="1:6" ht="21" customHeight="1" x14ac:dyDescent="0.25">
      <c r="A6" s="3" t="s">
        <v>115</v>
      </c>
      <c r="B6" s="133"/>
      <c r="C6" s="133"/>
      <c r="D6" s="133"/>
      <c r="E6" s="133"/>
      <c r="F6" s="23"/>
    </row>
    <row r="7" spans="1:6" ht="21" customHeight="1" x14ac:dyDescent="0.25">
      <c r="A7" s="3" t="s">
        <v>56</v>
      </c>
      <c r="B7" s="133"/>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117">
        <v>44743</v>
      </c>
      <c r="B12" s="118">
        <v>25.85</v>
      </c>
      <c r="C12" s="122" t="s">
        <v>192</v>
      </c>
      <c r="D12" s="122" t="s">
        <v>194</v>
      </c>
      <c r="E12" s="123" t="s">
        <v>179</v>
      </c>
    </row>
    <row r="13" spans="1:6" s="2" customFormat="1" x14ac:dyDescent="0.25">
      <c r="A13" s="117">
        <v>44743</v>
      </c>
      <c r="B13" s="118">
        <v>113.95</v>
      </c>
      <c r="C13" s="122" t="s">
        <v>193</v>
      </c>
      <c r="D13" s="122" t="s">
        <v>194</v>
      </c>
      <c r="E13" s="123" t="s">
        <v>179</v>
      </c>
    </row>
    <row r="14" spans="1:6" s="2" customFormat="1" x14ac:dyDescent="0.25">
      <c r="A14" s="117">
        <v>44774</v>
      </c>
      <c r="B14" s="118">
        <v>65.849999999999994</v>
      </c>
      <c r="C14" s="122" t="s">
        <v>195</v>
      </c>
      <c r="D14" s="122" t="s">
        <v>194</v>
      </c>
      <c r="E14" s="123" t="s">
        <v>179</v>
      </c>
    </row>
    <row r="15" spans="1:6" s="2" customFormat="1" x14ac:dyDescent="0.25">
      <c r="A15" s="117">
        <v>44774</v>
      </c>
      <c r="B15" s="118">
        <v>1.63</v>
      </c>
      <c r="C15" s="122" t="s">
        <v>193</v>
      </c>
      <c r="D15" s="122" t="s">
        <v>194</v>
      </c>
      <c r="E15" s="123" t="s">
        <v>179</v>
      </c>
    </row>
    <row r="16" spans="1:6" s="2" customFormat="1" x14ac:dyDescent="0.25">
      <c r="A16" s="117">
        <v>44805</v>
      </c>
      <c r="B16" s="118">
        <v>25.85</v>
      </c>
      <c r="C16" s="122" t="s">
        <v>192</v>
      </c>
      <c r="D16" s="122" t="s">
        <v>194</v>
      </c>
      <c r="E16" s="123" t="s">
        <v>179</v>
      </c>
    </row>
    <row r="17" spans="1:5" s="2" customFormat="1" x14ac:dyDescent="0.25">
      <c r="A17" s="117">
        <v>44805</v>
      </c>
      <c r="B17" s="118">
        <v>0.17</v>
      </c>
      <c r="C17" s="122" t="s">
        <v>193</v>
      </c>
      <c r="D17" s="122" t="s">
        <v>194</v>
      </c>
      <c r="E17" s="123" t="s">
        <v>179</v>
      </c>
    </row>
    <row r="18" spans="1:5" s="2" customFormat="1" x14ac:dyDescent="0.25">
      <c r="A18" s="117">
        <v>44835</v>
      </c>
      <c r="B18" s="118">
        <v>25.85</v>
      </c>
      <c r="C18" s="122" t="s">
        <v>192</v>
      </c>
      <c r="D18" s="122" t="s">
        <v>194</v>
      </c>
      <c r="E18" s="123" t="s">
        <v>179</v>
      </c>
    </row>
    <row r="19" spans="1:5" s="2" customFormat="1" x14ac:dyDescent="0.25">
      <c r="A19" s="117">
        <v>44835</v>
      </c>
      <c r="B19" s="118">
        <v>0.43</v>
      </c>
      <c r="C19" s="122" t="s">
        <v>193</v>
      </c>
      <c r="D19" s="122" t="s">
        <v>194</v>
      </c>
      <c r="E19" s="123" t="s">
        <v>179</v>
      </c>
    </row>
    <row r="20" spans="1:5" s="2" customFormat="1" x14ac:dyDescent="0.25">
      <c r="A20" s="117">
        <v>44866</v>
      </c>
      <c r="B20" s="118">
        <v>25.85</v>
      </c>
      <c r="C20" s="122" t="s">
        <v>192</v>
      </c>
      <c r="D20" s="122" t="s">
        <v>194</v>
      </c>
      <c r="E20" s="123" t="s">
        <v>179</v>
      </c>
    </row>
    <row r="21" spans="1:5" s="2" customFormat="1" x14ac:dyDescent="0.25">
      <c r="A21" s="117">
        <v>44896</v>
      </c>
      <c r="B21" s="118">
        <v>71.94</v>
      </c>
      <c r="C21" s="122" t="s">
        <v>196</v>
      </c>
      <c r="D21" s="122" t="s">
        <v>194</v>
      </c>
      <c r="E21" s="123" t="s">
        <v>197</v>
      </c>
    </row>
    <row r="22" spans="1:5" s="2" customFormat="1" x14ac:dyDescent="0.25">
      <c r="A22" s="121">
        <v>44927</v>
      </c>
      <c r="B22" s="118">
        <v>25.85</v>
      </c>
      <c r="C22" s="122" t="s">
        <v>192</v>
      </c>
      <c r="D22" s="122" t="s">
        <v>194</v>
      </c>
      <c r="E22" s="123" t="s">
        <v>179</v>
      </c>
    </row>
    <row r="23" spans="1:5" s="2" customFormat="1" x14ac:dyDescent="0.25">
      <c r="A23" s="121">
        <v>44927</v>
      </c>
      <c r="B23" s="118">
        <v>0.86</v>
      </c>
      <c r="C23" s="122" t="s">
        <v>193</v>
      </c>
      <c r="D23" s="122" t="s">
        <v>194</v>
      </c>
      <c r="E23" s="123" t="s">
        <v>179</v>
      </c>
    </row>
    <row r="24" spans="1:5" s="2" customFormat="1" x14ac:dyDescent="0.25">
      <c r="A24" s="121">
        <v>44958</v>
      </c>
      <c r="B24" s="118">
        <v>25.85</v>
      </c>
      <c r="C24" s="122" t="s">
        <v>192</v>
      </c>
      <c r="D24" s="122" t="s">
        <v>194</v>
      </c>
      <c r="E24" s="123" t="s">
        <v>179</v>
      </c>
    </row>
    <row r="25" spans="1:5" s="2" customFormat="1" x14ac:dyDescent="0.25">
      <c r="A25" s="121">
        <v>44986</v>
      </c>
      <c r="B25" s="118">
        <v>25.85</v>
      </c>
      <c r="C25" s="122" t="s">
        <v>192</v>
      </c>
      <c r="D25" s="122" t="s">
        <v>194</v>
      </c>
      <c r="E25" s="123" t="s">
        <v>179</v>
      </c>
    </row>
    <row r="26" spans="1:5" s="2" customFormat="1" x14ac:dyDescent="0.25">
      <c r="A26" s="121">
        <v>44986</v>
      </c>
      <c r="B26" s="118">
        <v>1.72</v>
      </c>
      <c r="C26" s="122" t="s">
        <v>193</v>
      </c>
      <c r="D26" s="122" t="s">
        <v>194</v>
      </c>
      <c r="E26" s="123" t="s">
        <v>179</v>
      </c>
    </row>
    <row r="27" spans="1:5" s="2" customFormat="1" x14ac:dyDescent="0.25">
      <c r="A27" s="121">
        <v>45017</v>
      </c>
      <c r="B27" s="118">
        <v>51.94</v>
      </c>
      <c r="C27" s="122" t="s">
        <v>196</v>
      </c>
      <c r="D27" s="122" t="s">
        <v>194</v>
      </c>
      <c r="E27" s="123" t="s">
        <v>197</v>
      </c>
    </row>
    <row r="28" spans="1:5" s="2" customFormat="1" x14ac:dyDescent="0.25">
      <c r="A28" s="121">
        <v>45017</v>
      </c>
      <c r="B28" s="118">
        <v>3.53</v>
      </c>
      <c r="C28" s="122" t="s">
        <v>193</v>
      </c>
      <c r="D28" s="122" t="s">
        <v>194</v>
      </c>
      <c r="E28" s="123" t="s">
        <v>179</v>
      </c>
    </row>
    <row r="29" spans="1:5" s="2" customFormat="1" x14ac:dyDescent="0.25">
      <c r="A29" s="121"/>
      <c r="B29" s="118"/>
      <c r="C29" s="122"/>
      <c r="D29" s="122"/>
      <c r="E29" s="123"/>
    </row>
    <row r="30" spans="1:5" s="2" customFormat="1" hidden="1" x14ac:dyDescent="0.25">
      <c r="A30" s="98"/>
      <c r="B30" s="95"/>
      <c r="C30" s="99"/>
      <c r="D30" s="99"/>
      <c r="E30" s="100"/>
    </row>
    <row r="31" spans="1:5" ht="34.5" customHeight="1" x14ac:dyDescent="0.25">
      <c r="A31" s="53" t="s">
        <v>154</v>
      </c>
      <c r="B31" s="62">
        <f>SUM(B11:B30)</f>
        <v>492.97000000000008</v>
      </c>
      <c r="C31" s="70" t="str">
        <f>IF(SUBTOTAL(3,B11:B30)=SUBTOTAL(103,B11:B30),'Summary and sign-off'!$A$48,'Summary and sign-off'!$A$49)</f>
        <v>Check - there are no hidden rows with data</v>
      </c>
      <c r="D31" s="139" t="str">
        <f>IF('Summary and sign-off'!F59='Summary and sign-off'!F54,'Summary and sign-off'!A51,'Summary and sign-off'!A50)</f>
        <v>Check - each entry provides sufficient information</v>
      </c>
      <c r="E31" s="139"/>
    </row>
    <row r="32" spans="1:5" ht="14.1" customHeight="1" x14ac:dyDescent="0.25">
      <c r="B32" s="17"/>
      <c r="C32" s="17"/>
      <c r="D32" s="17"/>
      <c r="E32" s="17"/>
    </row>
    <row r="33" spans="1:6" x14ac:dyDescent="0.25">
      <c r="A33" s="18" t="s">
        <v>155</v>
      </c>
      <c r="B33" s="17"/>
      <c r="C33" s="17"/>
      <c r="D33" s="17"/>
      <c r="E33" s="17"/>
    </row>
    <row r="34" spans="1:6" ht="12.6" customHeight="1" x14ac:dyDescent="0.25">
      <c r="A34" s="20" t="s">
        <v>133</v>
      </c>
      <c r="B34" s="17"/>
      <c r="C34" s="17"/>
      <c r="D34" s="17"/>
      <c r="E34" s="17"/>
    </row>
    <row r="35" spans="1:6" x14ac:dyDescent="0.25">
      <c r="A35" s="20" t="s">
        <v>80</v>
      </c>
      <c r="B35" s="19"/>
      <c r="C35" s="17"/>
      <c r="D35" s="17"/>
      <c r="E35" s="17"/>
      <c r="F35" s="17"/>
    </row>
    <row r="36" spans="1:6" x14ac:dyDescent="0.25">
      <c r="A36" s="20" t="s">
        <v>147</v>
      </c>
      <c r="C36" s="17"/>
      <c r="D36" s="17"/>
      <c r="E36" s="17"/>
      <c r="F36" s="17"/>
    </row>
    <row r="37" spans="1:6" ht="12.75" customHeight="1" x14ac:dyDescent="0.25">
      <c r="A37" s="20" t="s">
        <v>148</v>
      </c>
      <c r="B37" s="25"/>
      <c r="C37" s="22"/>
      <c r="D37" s="22"/>
      <c r="E37" s="22"/>
      <c r="F37" s="22"/>
    </row>
    <row r="38" spans="1:6" x14ac:dyDescent="0.25">
      <c r="B38" s="26"/>
      <c r="C38" s="17"/>
      <c r="D38" s="17"/>
      <c r="E38" s="17"/>
    </row>
    <row r="39" spans="1:6" hidden="1" x14ac:dyDescent="0.25">
      <c r="A39" s="17"/>
      <c r="B39" s="17"/>
      <c r="C39" s="17"/>
      <c r="D39" s="17"/>
    </row>
    <row r="40" spans="1:6" ht="12.75" hidden="1" customHeight="1" x14ac:dyDescent="0.25"/>
    <row r="41" spans="1:6" hidden="1" x14ac:dyDescent="0.25">
      <c r="A41" s="17"/>
      <c r="B41" s="17"/>
      <c r="C41" s="17"/>
      <c r="D41" s="17"/>
      <c r="E41" s="17"/>
    </row>
    <row r="42" spans="1:6" hidden="1" x14ac:dyDescent="0.25">
      <c r="A42" s="17"/>
      <c r="B42" s="17"/>
      <c r="C42" s="17"/>
      <c r="D42" s="17"/>
      <c r="E42" s="17"/>
    </row>
    <row r="43" spans="1:6" hidden="1" x14ac:dyDescent="0.25">
      <c r="A43" s="17"/>
      <c r="B43" s="17"/>
      <c r="C43" s="17"/>
      <c r="D43" s="17"/>
      <c r="E43" s="17"/>
    </row>
    <row r="44" spans="1:6" hidden="1" x14ac:dyDescent="0.25">
      <c r="A44" s="17"/>
      <c r="B44" s="17"/>
      <c r="C44" s="17"/>
      <c r="D44" s="17"/>
      <c r="E44" s="17"/>
    </row>
    <row r="45" spans="1:6" hidden="1" x14ac:dyDescent="0.25">
      <c r="A45" s="17"/>
      <c r="B45" s="17"/>
      <c r="C45" s="17"/>
      <c r="D45" s="17"/>
      <c r="E45" s="17"/>
    </row>
    <row r="46" spans="1:6" x14ac:dyDescent="0.25"/>
    <row r="47" spans="1:6" x14ac:dyDescent="0.25"/>
    <row r="48" spans="1:6" x14ac:dyDescent="0.25"/>
    <row r="49" x14ac:dyDescent="0.25"/>
  </sheetData>
  <sheetProtection sheet="1" formatCells="0" insertRows="0" deleteRows="0"/>
  <mergeCells count="10">
    <mergeCell ref="D31:E3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8 A2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7" zoomScaleNormal="100" workbookViewId="0">
      <selection activeCell="E18" sqref="E18"/>
    </sheetView>
  </sheetViews>
  <sheetFormatPr defaultColWidth="0" defaultRowHeight="13.2" zeroHeight="1" x14ac:dyDescent="0.25"/>
  <cols>
    <col min="1" max="1" width="35.77734375" customWidth="1"/>
    <col min="2" max="2" width="46.77734375" customWidth="1"/>
    <col min="3" max="3" width="22.21875" customWidth="1"/>
    <col min="4" max="4" width="25.44140625" customWidth="1"/>
    <col min="5" max="6" width="35.77734375" customWidth="1"/>
    <col min="7" max="7" width="38" customWidth="1"/>
    <col min="8" max="10" width="9.218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tr">
        <f>'Summary and sign-off'!B2:F2</f>
        <v>Independent Police Conduct Authority</v>
      </c>
      <c r="C2" s="138"/>
      <c r="D2" s="138"/>
      <c r="E2" s="138"/>
      <c r="F2" s="138"/>
    </row>
    <row r="3" spans="1:6" ht="31.2" x14ac:dyDescent="0.25">
      <c r="A3" s="3" t="s">
        <v>112</v>
      </c>
      <c r="B3" s="138" t="str">
        <f>'Summary and sign-off'!B3:F3</f>
        <v>Judge Colin Doherty</v>
      </c>
      <c r="C3" s="138"/>
      <c r="D3" s="138"/>
      <c r="E3" s="138"/>
      <c r="F3" s="138"/>
    </row>
    <row r="4" spans="1:6" ht="21" customHeight="1" x14ac:dyDescent="0.25">
      <c r="A4" s="3" t="s">
        <v>113</v>
      </c>
      <c r="B4" s="138">
        <f>'Summary and sign-off'!B4:F4</f>
        <v>44743</v>
      </c>
      <c r="C4" s="138"/>
      <c r="D4" s="138"/>
      <c r="E4" s="138"/>
      <c r="F4" s="138"/>
    </row>
    <row r="5" spans="1:6" ht="21" customHeight="1" x14ac:dyDescent="0.25">
      <c r="A5" s="3" t="s">
        <v>114</v>
      </c>
      <c r="B5" s="138">
        <f>'Summary and sign-off'!B5:F5</f>
        <v>45046</v>
      </c>
      <c r="C5" s="138"/>
      <c r="D5" s="138"/>
      <c r="E5" s="138"/>
      <c r="F5" s="138"/>
    </row>
    <row r="6" spans="1:6" ht="21" customHeight="1" x14ac:dyDescent="0.25">
      <c r="A6" s="3" t="s">
        <v>157</v>
      </c>
      <c r="B6" s="133" t="s">
        <v>81</v>
      </c>
      <c r="C6" s="133"/>
      <c r="D6" s="133"/>
      <c r="E6" s="133"/>
      <c r="F6" s="133"/>
    </row>
    <row r="7" spans="1:6" ht="21" customHeight="1" x14ac:dyDescent="0.25">
      <c r="A7" s="3" t="s">
        <v>56</v>
      </c>
      <c r="B7" s="133"/>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x14ac:dyDescent="0.25">
      <c r="A11" s="117"/>
      <c r="B11" s="122" t="s">
        <v>202</v>
      </c>
      <c r="C11" s="125"/>
      <c r="D11" s="122"/>
      <c r="E11" s="126"/>
      <c r="F11" s="123"/>
    </row>
    <row r="12" spans="1:6" s="2" customFormat="1" x14ac:dyDescent="0.25">
      <c r="A12" s="117"/>
      <c r="B12" s="124"/>
      <c r="C12" s="125"/>
      <c r="D12" s="124"/>
      <c r="E12" s="126"/>
      <c r="F12" s="127"/>
    </row>
    <row r="13" spans="1:6" s="2" customFormat="1" x14ac:dyDescent="0.25">
      <c r="A13" s="117"/>
      <c r="B13" s="124"/>
      <c r="C13" s="125"/>
      <c r="D13" s="124"/>
      <c r="E13" s="126"/>
      <c r="F13" s="127"/>
    </row>
    <row r="14" spans="1:6" s="2" customFormat="1" x14ac:dyDescent="0.25">
      <c r="A14" s="117"/>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x14ac:dyDescent="0.25">
      <c r="A23" s="117"/>
      <c r="B23" s="124"/>
      <c r="C23" s="125"/>
      <c r="D23" s="124"/>
      <c r="E23" s="126"/>
      <c r="F23" s="127"/>
    </row>
    <row r="24" spans="1:7" s="2" customFormat="1" hidden="1" x14ac:dyDescent="0.25">
      <c r="A24" s="94"/>
      <c r="B24" s="99"/>
      <c r="C24" s="101"/>
      <c r="D24" s="99"/>
      <c r="E24" s="102"/>
      <c r="F24" s="100"/>
    </row>
    <row r="25" spans="1:7" ht="34.5" customHeight="1" x14ac:dyDescent="0.25">
      <c r="A25" s="113" t="s">
        <v>165</v>
      </c>
      <c r="B25" s="114" t="s">
        <v>166</v>
      </c>
      <c r="C25" s="115">
        <f>C26+C27</f>
        <v>0</v>
      </c>
      <c r="D25" s="116" t="str">
        <f>IF(SUBTOTAL(3,C11:C24)=SUBTOTAL(103,C11:C24),'Summary and sign-off'!$A$48,'Summary and sign-off'!$A$49)</f>
        <v>Check - there are no hidden rows with data</v>
      </c>
      <c r="E25" s="139" t="str">
        <f>IF('Summary and sign-off'!F60='Summary and sign-off'!F54,'Summary and sign-off'!A52,'Summary and sign-off'!A50)</f>
        <v>Not all lines have an entry for "Description", "Was the gift accepted?" and "Estimated value in NZ$"</v>
      </c>
      <c r="F25" s="139"/>
      <c r="G25" s="2"/>
    </row>
    <row r="26" spans="1:7" ht="25.5" customHeight="1" x14ac:dyDescent="0.3">
      <c r="A26" s="54"/>
      <c r="B26" s="55" t="s">
        <v>97</v>
      </c>
      <c r="C26" s="56">
        <f>COUNTIF(C11:C24,'Summary and sign-off'!A45)</f>
        <v>0</v>
      </c>
      <c r="D26" s="14"/>
      <c r="E26" s="15"/>
      <c r="F26" s="16"/>
    </row>
    <row r="27" spans="1:7" ht="25.5" customHeight="1" x14ac:dyDescent="0.3">
      <c r="A27" s="54"/>
      <c r="B27" s="55" t="s">
        <v>98</v>
      </c>
      <c r="C27" s="56">
        <f>COUNTIF(C11:C24,'Summary and sign-off'!A46)</f>
        <v>0</v>
      </c>
      <c r="D27" s="14"/>
      <c r="E27" s="15"/>
      <c r="F27" s="16"/>
    </row>
    <row r="28" spans="1:7" x14ac:dyDescent="0.25">
      <c r="A28" s="17"/>
      <c r="B28" s="18"/>
      <c r="C28" s="17"/>
      <c r="D28" s="19"/>
      <c r="E28" s="19"/>
      <c r="F28" s="17"/>
    </row>
    <row r="29" spans="1:7" x14ac:dyDescent="0.25">
      <c r="A29" s="18" t="s">
        <v>155</v>
      </c>
      <c r="B29" s="18"/>
      <c r="C29" s="18"/>
      <c r="D29" s="18"/>
      <c r="E29" s="18"/>
      <c r="F29" s="18"/>
    </row>
    <row r="30" spans="1:7" ht="12.6" customHeight="1" x14ac:dyDescent="0.25">
      <c r="A30" s="20" t="s">
        <v>133</v>
      </c>
      <c r="B30" s="17"/>
      <c r="C30" s="17"/>
      <c r="D30" s="17"/>
      <c r="E30" s="17"/>
    </row>
    <row r="31" spans="1:7" x14ac:dyDescent="0.25">
      <c r="A31" s="20" t="s">
        <v>80</v>
      </c>
      <c r="B31" s="19"/>
      <c r="C31" s="17"/>
      <c r="D31" s="17"/>
      <c r="E31" s="17"/>
      <c r="F31" s="17"/>
    </row>
    <row r="32" spans="1:7" x14ac:dyDescent="0.25">
      <c r="A32" s="20" t="s">
        <v>167</v>
      </c>
      <c r="B32" s="21"/>
      <c r="C32" s="21"/>
      <c r="D32" s="21"/>
      <c r="E32" s="21"/>
      <c r="F32" s="21"/>
    </row>
    <row r="33" spans="1:6" ht="12.75" customHeight="1" x14ac:dyDescent="0.25">
      <c r="A33" s="20" t="s">
        <v>168</v>
      </c>
      <c r="B33" s="17"/>
      <c r="C33" s="17"/>
      <c r="D33" s="17"/>
      <c r="E33" s="17"/>
      <c r="F33" s="17"/>
    </row>
    <row r="34" spans="1:6" ht="13.05" customHeight="1" x14ac:dyDescent="0.25">
      <c r="A34" s="20" t="s">
        <v>169</v>
      </c>
      <c r="B34" s="17"/>
      <c r="C34" s="17"/>
      <c r="D34" s="17"/>
      <c r="E34" s="17"/>
      <c r="F34" s="17"/>
    </row>
    <row r="35" spans="1:6" x14ac:dyDescent="0.25">
      <c r="A35" s="20" t="s">
        <v>170</v>
      </c>
      <c r="C35" s="17"/>
      <c r="D35" s="17"/>
      <c r="E35" s="17"/>
      <c r="F35" s="17"/>
    </row>
    <row r="36" spans="1:6" ht="12.75" customHeight="1" x14ac:dyDescent="0.25">
      <c r="A36" s="20" t="s">
        <v>148</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idden="1" x14ac:dyDescent="0.25">
      <c r="A41" s="18"/>
      <c r="B41" s="18"/>
      <c r="C41" s="18"/>
      <c r="D41" s="18"/>
      <c r="E41" s="18"/>
      <c r="F41" s="18"/>
    </row>
    <row r="42" spans="1:6" hidden="1" x14ac:dyDescent="0.25">
      <c r="A42" s="18"/>
      <c r="B42" s="18"/>
      <c r="C42" s="18"/>
      <c r="D42" s="18"/>
      <c r="E42" s="18"/>
      <c r="F42" s="18"/>
    </row>
    <row r="43" spans="1:6" hidden="1" x14ac:dyDescent="0.25">
      <c r="A43" s="18"/>
      <c r="B43" s="18"/>
      <c r="C43" s="18"/>
      <c r="D43" s="18"/>
      <c r="E43" s="18"/>
      <c r="F43" s="18"/>
    </row>
    <row r="44" spans="1:6" hidden="1" x14ac:dyDescent="0.25">
      <c r="A44" s="18"/>
      <c r="B44" s="18"/>
      <c r="C44" s="18"/>
      <c r="D44" s="18"/>
      <c r="E44" s="18"/>
      <c r="F44" s="18"/>
    </row>
    <row r="45" spans="1:6" hidden="1" x14ac:dyDescent="0.25">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Mihi Carlson</cp:lastModifiedBy>
  <cp:revision/>
  <dcterms:created xsi:type="dcterms:W3CDTF">2010-10-17T20:59:02Z</dcterms:created>
  <dcterms:modified xsi:type="dcterms:W3CDTF">2023-07-20T01:48:41Z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