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R:\Corporate\Board\Judge Doherty\Expense Disclosure\Old\"/>
    </mc:Choice>
  </mc:AlternateContent>
  <xr:revisionPtr revIDLastSave="0" documentId="13_ncr:1_{D73FFA0A-0FC6-4BE6-9FB8-B6F78401752D}" xr6:coauthVersionLast="47" xr6:coauthVersionMax="47" xr10:uidLastSave="{00000000-0000-0000-0000-000000000000}"/>
  <bookViews>
    <workbookView xWindow="-120" yWindow="-120" windowWidth="29040" windowHeight="1584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32" i="3"/>
  <c r="C25" i="2"/>
  <c r="C68" i="1"/>
  <c r="C8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2" i="3" s="1"/>
  <c r="F57" i="13"/>
  <c r="D80" i="1" s="1"/>
  <c r="F56" i="13"/>
  <c r="D68" i="1" s="1"/>
  <c r="F55" i="13"/>
  <c r="D22" i="1" s="1"/>
  <c r="C13" i="13"/>
  <c r="C12" i="13"/>
  <c r="C11" i="13"/>
  <c r="C16" i="13" l="1"/>
  <c r="C17" i="13"/>
  <c r="B5" i="4" l="1"/>
  <c r="B4" i="4"/>
  <c r="B5" i="3"/>
  <c r="B4" i="3"/>
  <c r="B5" i="2"/>
  <c r="B4" i="2"/>
  <c r="B5" i="1"/>
  <c r="B4" i="1"/>
  <c r="C15" i="13" l="1"/>
  <c r="F12" i="13" l="1"/>
  <c r="C25" i="4"/>
  <c r="F11" i="13" s="1"/>
  <c r="F13" i="13" l="1"/>
  <c r="B80" i="1"/>
  <c r="B17" i="13" s="1"/>
  <c r="B68" i="1"/>
  <c r="B16" i="13" s="1"/>
  <c r="B22" i="1"/>
  <c r="B15" i="13" s="1"/>
  <c r="B32" i="3" l="1"/>
  <c r="B13" i="13" s="1"/>
  <c r="B25" i="2"/>
  <c r="B12" i="13" s="1"/>
  <c r="B11" i="13" l="1"/>
  <c r="B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<sst xmlns="http://schemas.openxmlformats.org/spreadsheetml/2006/main" count="411" uniqueCount="221">
  <si>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</si>
  <si>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</si>
  <si>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</si>
  <si>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</si>
  <si>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</si>
  <si>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</si>
  <si>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</si>
  <si>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</si>
  <si>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</si>
  <si>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</si>
  <si>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</si>
  <si>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</si>
  <si>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</si>
  <si>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</si>
  <si>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</si>
  <si>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</si>
  <si>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</si>
  <si>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</si>
  <si>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</si>
  <si>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</si>
  <si>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</si>
  <si>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</si>
  <si>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</si>
  <si>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</si>
  <si>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</si>
  <si>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</si>
  <si>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</si>
  <si>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</si>
  <si>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</si>
  <si>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</si>
  <si>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</si>
  <si>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</si>
  <si>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</si>
  <si>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</si>
  <si>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</si>
  <si>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</si>
  <si>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</si>
  <si>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</si>
  <si>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</si>
  <si>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</si>
  <si>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</si>
  <si>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</si>
  <si>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</si>
  <si>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</si>
  <si>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</si>
  <si>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</si>
  <si>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</si>
  <si>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</si>
  <si>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</si>
  <si>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</si>
  <si>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</si>
  <si>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</si>
  <si>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</si>
  <si>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</si>
  <si>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</si>
  <si>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</si>
  <si>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</si>
  <si>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</si>
  <si>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</si>
  <si>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</si>
  <si>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</si>
  <si>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</si>
  <si>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</si>
  <si>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</si>
  <si>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</si>
  <si>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</si>
  <si>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</si>
  <si>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</si>
  <si>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</si>
  <si>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</si>
  <si>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</si>
  <si>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</si>
  <si>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</si>
  <si>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</si>
  <si>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</si>
  <si>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</si>
  <si>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</si>
  <si>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</si>
  <si>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</si>
  <si>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</si>
  <si>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</si>
  <si>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</si>
  <si>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</si>
  <si>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</si>
  <si>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</si>
  <si>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</si>
  <si>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</si>
  <si>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</si>
  <si>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</si>
  <si>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</si>
  <si>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</si>
  <si>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</si>
  <si>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</si>
  <si>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</si>
  <si>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</si>
  <si>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</si>
  <si>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</si>
  <si>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</si>
  <si>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</si>
  <si>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</si>
  <si>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</si>
  <si>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</si>
  <si>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</si>
  <si>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</si>
  <si>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</si>
  <si>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</si>
  <si>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</si>
  <si>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</si>
  <si>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</si>
  <si>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</si>
  <si>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</si>
  <si>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</si>
  <si>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</si>
  <si>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</si>
  <si>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</si>
  <si>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</si>
  <si>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</si>
  <si>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</si>
  <si>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</si>
  <si>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</si>
  <si>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</si>
  <si>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</si>
  <si>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</si>
  <si>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</si>
  <si>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</si>
  <si>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</si>
  <si>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</si>
  <si>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</si>
  <si>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</si>
  <si>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</si>
  <si>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</si>
  <si>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</si>
  <si>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</si>
  <si>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</si>
  <si>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</si>
  <si>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</si>
  <si>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</si>
  <si>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</si>
  <si>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</si>
  <si>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</si>
  <si>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</si>
  <si>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</si>
  <si>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</si>
  <si>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</si>
  <si>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</si>
  <si>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</si>
  <si>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</si>
  <si>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</si>
  <si>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</si>
  <si>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</si>
  <si>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</si>
  <si>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</si>
  <si>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</si>
  <si>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</si>
  <si>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</si>
  <si>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</si>
  <si>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</si>
  <si>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</si>
  <si>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</si>
  <si>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</si>
  <si>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</si>
  <si>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</si>
  <si>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</si>
  <si>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</si>
  <si>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</si>
  <si>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</si>
  <si>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</si>
  <si>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</si>
  <si>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</si>
  <si>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Spark</t>
  </si>
  <si>
    <t>Business Mobile Sharer Plan</t>
  </si>
  <si>
    <t>Wellington</t>
  </si>
  <si>
    <t>1 July 2020</t>
  </si>
  <si>
    <t>30 June 2021</t>
  </si>
  <si>
    <t>Masterton</t>
  </si>
  <si>
    <t>Attendance at Staff Members Family Funeral</t>
  </si>
  <si>
    <t>Mileage Expense Claim</t>
  </si>
  <si>
    <t>Hand Delivery of Report Ref: 19-1142 Christchurch</t>
  </si>
  <si>
    <t>Wellington &amp; Christchurch</t>
  </si>
  <si>
    <t>Taxi Costs x2</t>
  </si>
  <si>
    <t>Taxi Cost</t>
  </si>
  <si>
    <t>NZ Police Remembrance Day Service</t>
  </si>
  <si>
    <t>Taxi costs x2</t>
  </si>
  <si>
    <t>Usage Costs</t>
  </si>
  <si>
    <t>Hand Delivery of Report Ref: 18-2178 Hawke's Bay</t>
  </si>
  <si>
    <t>Taxi to Wellington Airport - travel to Auckland for DLT meetings</t>
  </si>
  <si>
    <t>Hand Delivery of Report Ref: 19-1142 Christchurch. Home to Wellington Airport and Christchurch Airport to Merivale</t>
  </si>
  <si>
    <t>Return to Wellington following Report Delivery Ref: 19-1142 17/09/200</t>
  </si>
  <si>
    <t xml:space="preserve">Taxi from Welllington Airport to home </t>
  </si>
  <si>
    <t>Miscellaneous Travel Fees Ref: 20-5151 Whangarei</t>
  </si>
  <si>
    <t>Booking Fee and Change Fees x2</t>
  </si>
  <si>
    <t>Whangarei</t>
  </si>
  <si>
    <t>Ref: 20-5151 Whangarei</t>
  </si>
  <si>
    <t>Flight Costs</t>
  </si>
  <si>
    <t>Christchurch</t>
  </si>
  <si>
    <t>Miscellaneous Travel Fees</t>
  </si>
  <si>
    <t xml:space="preserve">Police District Leadership Team Meetings </t>
  </si>
  <si>
    <t>Auckland</t>
  </si>
  <si>
    <t>Flights Ref: 20-5151 Whangarei</t>
  </si>
  <si>
    <t xml:space="preserve">Hand Delivery of Report Ref: 18-1052 </t>
  </si>
  <si>
    <t>Timaru</t>
  </si>
  <si>
    <t>Napier</t>
  </si>
  <si>
    <t>Auckland / Whangarei</t>
  </si>
  <si>
    <t>Dunedin</t>
  </si>
  <si>
    <t>Rental Car Costs</t>
  </si>
  <si>
    <t>Accomodation Costs</t>
  </si>
  <si>
    <t>10 - 11/01/2021</t>
  </si>
  <si>
    <t>To attend IPCA Recruitment 11/01/2021 while on leave</t>
  </si>
  <si>
    <t xml:space="preserve">Taxi Costs </t>
  </si>
  <si>
    <t>Wellington / Christchurch</t>
  </si>
  <si>
    <t>Hand Delivery of Report Ref: 180784 Auckland</t>
  </si>
  <si>
    <t>Flights Costs</t>
  </si>
  <si>
    <t>Cancellation Fee Ref: 19-0464 Interview</t>
  </si>
  <si>
    <t>Whanganui</t>
  </si>
  <si>
    <t>Speaker at Fleeing Driver Seminar x3 7th 14th &amp; 21 September 2020</t>
  </si>
  <si>
    <t>Taxi from Welllington Airport to IPCA Office</t>
  </si>
  <si>
    <t>Police District Leadership Team Meetings- Wellington Airport to Home</t>
  </si>
  <si>
    <t>POLICENZ050253</t>
  </si>
  <si>
    <t>Independent Police Conduct Authority</t>
  </si>
  <si>
    <t>Judge Colin John Doherty</t>
  </si>
  <si>
    <t>Board Members: Simond Murdoch/Liz Sinclair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</si>
</sst>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37" fillId="11" borderId="3" xfId="0" applyNumberFormat="1" applyFont="1" applyFill="1" applyBorder="1" applyAlignment="1" applyProtection="1">
      <alignment vertical="center"/>
      <protection locked="0"/>
    </xf>
    <xf numFmtId="164" fontId="37" fillId="11" borderId="4" xfId="0" applyNumberFormat="1" applyFont="1" applyFill="1" applyBorder="1" applyAlignment="1" applyProtection="1">
      <alignment vertical="center" wrapText="1"/>
      <protection locked="0"/>
    </xf>
    <xf numFmtId="0" fontId="37" fillId="11" borderId="4" xfId="0" applyFont="1" applyFill="1" applyBorder="1" applyAlignment="1" applyProtection="1">
      <alignment vertical="center" wrapText="1"/>
      <protection locked="0"/>
    </xf>
    <xf numFmtId="0" fontId="37" fillId="11" borderId="5" xfId="0" applyFont="1" applyFill="1" applyBorder="1" applyAlignment="1" applyProtection="1">
      <alignment vertical="center" wrapText="1"/>
      <protection locked="0"/>
    </xf>
    <xf numFmtId="0" fontId="8" fillId="0" borderId="0" xfId="0" applyFont="1" applyAlignment="1" applyProtection="1">
      <alignment wrapText="1"/>
      <protection locked="0"/>
    </xf>
    <xf numFmtId="0" fontId="8" fillId="0" borderId="0" xfId="0" applyFont="1" applyProtection="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election activeCell="A20" sqref="A20"/>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22" zoomScaleNormal="100" workbookViewId="0">
      <selection activeCell="G16" sqref="G1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9" t="s">
        <v>51</v>
      </c>
      <c r="B1" s="179"/>
      <c r="C1" s="179"/>
      <c r="D1" s="179"/>
      <c r="E1" s="179"/>
      <c r="F1" s="179"/>
      <c r="G1" s="46"/>
      <c r="H1" s="46"/>
      <c r="I1" s="46"/>
      <c r="J1" s="46"/>
      <c r="K1" s="46"/>
    </row>
    <row r="2" spans="1:11" ht="21" customHeight="1" x14ac:dyDescent="0.2">
      <c r="A2" s="4" t="s">
        <v>52</v>
      </c>
      <c r="B2" s="180" t="s">
        <v>218</v>
      </c>
      <c r="C2" s="180"/>
      <c r="D2" s="180"/>
      <c r="E2" s="180"/>
      <c r="F2" s="180"/>
      <c r="G2" s="46"/>
      <c r="H2" s="46"/>
      <c r="I2" s="46"/>
      <c r="J2" s="46"/>
      <c r="K2" s="46"/>
    </row>
    <row r="3" spans="1:11" ht="21" customHeight="1" x14ac:dyDescent="0.2">
      <c r="A3" s="4" t="s">
        <v>53</v>
      </c>
      <c r="B3" s="180" t="s">
        <v>219</v>
      </c>
      <c r="C3" s="180"/>
      <c r="D3" s="180"/>
      <c r="E3" s="180"/>
      <c r="F3" s="180"/>
      <c r="G3" s="46"/>
      <c r="H3" s="46"/>
      <c r="I3" s="46"/>
      <c r="J3" s="46"/>
      <c r="K3" s="46"/>
    </row>
    <row r="4" spans="1:11" ht="21" customHeight="1" x14ac:dyDescent="0.2">
      <c r="A4" s="4" t="s">
        <v>54</v>
      </c>
      <c r="B4" s="181" t="s">
        <v>172</v>
      </c>
      <c r="C4" s="181"/>
      <c r="D4" s="181"/>
      <c r="E4" s="181"/>
      <c r="F4" s="181"/>
      <c r="G4" s="46"/>
      <c r="H4" s="46"/>
      <c r="I4" s="46"/>
      <c r="J4" s="46"/>
      <c r="K4" s="46"/>
    </row>
    <row r="5" spans="1:11" ht="21" customHeight="1" x14ac:dyDescent="0.2">
      <c r="A5" s="4" t="s">
        <v>55</v>
      </c>
      <c r="B5" s="181" t="s">
        <v>173</v>
      </c>
      <c r="C5" s="181"/>
      <c r="D5" s="181"/>
      <c r="E5" s="181"/>
      <c r="F5" s="181"/>
      <c r="G5" s="46"/>
      <c r="H5" s="46"/>
      <c r="I5" s="46"/>
      <c r="J5" s="46"/>
      <c r="K5" s="46"/>
    </row>
    <row r="6" spans="1:11" ht="21" customHeight="1" x14ac:dyDescent="0.2">
      <c r="A6" s="4" t="s">
        <v>56</v>
      </c>
      <c r="B6" s="178" t="str">
        <f>IF(AND(Travel!B7&lt;&gt;A30,Hospitality!B7&lt;&gt;A30,'All other expenses'!B7&lt;&gt;A30,'Gifts and benefits'!B7&lt;&gt;A30),A31,IF(AND(Travel!B7=A30,Hospitality!B7=A30,'All other expenses'!B7=A30,'Gifts and benefits'!B7=A30),A33,A32))</f>
        <v>Data and totals checked on all sheets</v>
      </c>
      <c r="C6" s="178"/>
      <c r="D6" s="178"/>
      <c r="E6" s="178"/>
      <c r="F6" s="178"/>
      <c r="G6" s="34"/>
      <c r="H6" s="46"/>
      <c r="I6" s="46"/>
      <c r="J6" s="46"/>
      <c r="K6" s="46"/>
    </row>
    <row r="7" spans="1:11" ht="21" customHeight="1" x14ac:dyDescent="0.2">
      <c r="A7" s="4" t="s">
        <v>57</v>
      </c>
      <c r="B7" s="177" t="s">
        <v>89</v>
      </c>
      <c r="C7" s="177"/>
      <c r="D7" s="177"/>
      <c r="E7" s="177"/>
      <c r="F7" s="177"/>
      <c r="G7" s="34"/>
      <c r="H7" s="46"/>
      <c r="I7" s="46"/>
      <c r="J7" s="46"/>
      <c r="K7" s="46"/>
    </row>
    <row r="8" spans="1:11" ht="21" customHeight="1" x14ac:dyDescent="0.2">
      <c r="A8" s="4" t="s">
        <v>59</v>
      </c>
      <c r="B8" s="177" t="s">
        <v>220</v>
      </c>
      <c r="C8" s="177"/>
      <c r="D8" s="177"/>
      <c r="E8" s="177"/>
      <c r="F8" s="177"/>
      <c r="G8" s="34"/>
      <c r="H8" s="46"/>
      <c r="I8" s="46"/>
      <c r="J8" s="46"/>
      <c r="K8" s="46"/>
    </row>
    <row r="9" spans="1:11" ht="66.75" customHeight="1" x14ac:dyDescent="0.2">
      <c r="A9" s="176" t="s">
        <v>60</v>
      </c>
      <c r="B9" s="176"/>
      <c r="C9" s="176"/>
      <c r="D9" s="176"/>
      <c r="E9" s="176"/>
      <c r="F9" s="176"/>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7041.3300000000008</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expenses'!B32</f>
        <v>343.87000000000012</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Travel!B68</f>
        <v>6753.4500000000007</v>
      </c>
      <c r="C16" s="104" t="str">
        <f>C11</f>
        <v>Figures include GST (where applicable)</v>
      </c>
      <c r="D16" s="59"/>
      <c r="E16" s="8"/>
      <c r="F16" s="60"/>
      <c r="G16" s="46"/>
      <c r="H16" s="46"/>
      <c r="I16" s="46"/>
      <c r="J16" s="46"/>
      <c r="K16" s="46"/>
    </row>
    <row r="17" spans="1:11" ht="27.75" customHeight="1" x14ac:dyDescent="0.2">
      <c r="A17" s="11" t="s">
        <v>72</v>
      </c>
      <c r="B17" s="96">
        <f>Travel!B80</f>
        <v>287.88</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COUNT(Travel!B26:B67)</f>
        <v>38</v>
      </c>
      <c r="C56" s="111"/>
      <c r="D56" s="111">
        <f>COUNTIF(Travel!D26:D67,"*")</f>
        <v>38</v>
      </c>
      <c r="E56" s="112"/>
      <c r="F56" s="112" t="b">
        <f>MIN(B56,D56)=MAX(B56,D56)</f>
        <v>1</v>
      </c>
    </row>
    <row r="57" spans="1:11" hidden="1" x14ac:dyDescent="0.2">
      <c r="A57" s="122"/>
      <c r="B57" s="111">
        <f>COUNT(Travel!B72:B79)</f>
        <v>2</v>
      </c>
      <c r="C57" s="111"/>
      <c r="D57" s="111">
        <f>COUNTIF(Travel!D72:D79,"*")</f>
        <v>2</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expenses'!B11:B31)</f>
        <v>19</v>
      </c>
      <c r="C59" s="112"/>
      <c r="D59" s="112">
        <f>COUNTIF('All other expenses'!D11:D31,"*")</f>
        <v>19</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0"/>
  <sheetViews>
    <sheetView tabSelected="1" topLeftCell="A31"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9" t="s">
        <v>109</v>
      </c>
      <c r="B1" s="179"/>
      <c r="C1" s="179"/>
      <c r="D1" s="179"/>
      <c r="E1" s="179"/>
      <c r="F1" s="46"/>
    </row>
    <row r="2" spans="1:6" ht="21" customHeight="1" x14ac:dyDescent="0.2">
      <c r="A2" s="4" t="s">
        <v>52</v>
      </c>
      <c r="B2" s="182" t="str">
        <f>'Summary and sign-off'!B2:F2</f>
        <v>Independent Police Conduct Authority</v>
      </c>
      <c r="C2" s="182"/>
      <c r="D2" s="182"/>
      <c r="E2" s="182"/>
      <c r="F2" s="46"/>
    </row>
    <row r="3" spans="1:6" ht="21" customHeight="1" x14ac:dyDescent="0.2">
      <c r="A3" s="4" t="s">
        <v>110</v>
      </c>
      <c r="B3" s="182" t="str">
        <f>'Summary and sign-off'!B3:F3</f>
        <v>Judge Colin John Doherty</v>
      </c>
      <c r="C3" s="182"/>
      <c r="D3" s="182"/>
      <c r="E3" s="182"/>
      <c r="F3" s="46"/>
    </row>
    <row r="4" spans="1:6" ht="21" customHeight="1" x14ac:dyDescent="0.2">
      <c r="A4" s="4" t="s">
        <v>111</v>
      </c>
      <c r="B4" s="182" t="str">
        <f>'Summary and sign-off'!B4:F4</f>
        <v>1 July 2020</v>
      </c>
      <c r="C4" s="182"/>
      <c r="D4" s="182"/>
      <c r="E4" s="182"/>
      <c r="F4" s="46"/>
    </row>
    <row r="5" spans="1:6" ht="21" customHeight="1" x14ac:dyDescent="0.2">
      <c r="A5" s="4" t="s">
        <v>112</v>
      </c>
      <c r="B5" s="182" t="str">
        <f>'Summary and sign-off'!B5:F5</f>
        <v>30 June 2021</v>
      </c>
      <c r="C5" s="182"/>
      <c r="D5" s="182"/>
      <c r="E5" s="182"/>
      <c r="F5" s="46"/>
    </row>
    <row r="6" spans="1:6" ht="21" customHeight="1" x14ac:dyDescent="0.2">
      <c r="A6" s="4" t="s">
        <v>113</v>
      </c>
      <c r="B6" s="177" t="s">
        <v>80</v>
      </c>
      <c r="C6" s="177"/>
      <c r="D6" s="177"/>
      <c r="E6" s="177"/>
      <c r="F6" s="46"/>
    </row>
    <row r="7" spans="1:6" ht="21" customHeight="1" x14ac:dyDescent="0.2">
      <c r="A7" s="4" t="s">
        <v>56</v>
      </c>
      <c r="B7" s="177" t="s">
        <v>83</v>
      </c>
      <c r="C7" s="177"/>
      <c r="D7" s="177"/>
      <c r="E7" s="177"/>
      <c r="F7" s="46"/>
    </row>
    <row r="8" spans="1:6" ht="36" customHeight="1" x14ac:dyDescent="0.2">
      <c r="A8" s="185" t="s">
        <v>114</v>
      </c>
      <c r="B8" s="186"/>
      <c r="C8" s="186"/>
      <c r="D8" s="186"/>
      <c r="E8" s="186"/>
      <c r="F8" s="22"/>
    </row>
    <row r="9" spans="1:6" ht="36" customHeight="1" x14ac:dyDescent="0.2">
      <c r="A9" s="187" t="s">
        <v>115</v>
      </c>
      <c r="B9" s="188"/>
      <c r="C9" s="188"/>
      <c r="D9" s="188"/>
      <c r="E9" s="188"/>
      <c r="F9" s="22"/>
    </row>
    <row r="10" spans="1:6" ht="24.75" customHeight="1" x14ac:dyDescent="0.2">
      <c r="A10" s="184" t="s">
        <v>116</v>
      </c>
      <c r="B10" s="189"/>
      <c r="C10" s="184"/>
      <c r="D10" s="184"/>
      <c r="E10" s="184"/>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3" t="str">
        <f>IF('Summary and sign-off'!F55='Summary and sign-off'!F54,'Summary and sign-off'!A51,'Summary and sign-off'!A50)</f>
        <v>Check - each entry provides sufficient information</v>
      </c>
      <c r="E22" s="183"/>
      <c r="F22" s="46"/>
    </row>
    <row r="23" spans="1:6" ht="10.5" customHeight="1" x14ac:dyDescent="0.2">
      <c r="A23" s="27"/>
      <c r="B23" s="22"/>
      <c r="C23" s="27"/>
      <c r="D23" s="27"/>
      <c r="E23" s="27"/>
      <c r="F23" s="27"/>
    </row>
    <row r="24" spans="1:6" ht="24.75" customHeight="1" x14ac:dyDescent="0.2">
      <c r="A24" s="184" t="s">
        <v>123</v>
      </c>
      <c r="B24" s="184"/>
      <c r="C24" s="184"/>
      <c r="D24" s="184"/>
      <c r="E24" s="184"/>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44021</v>
      </c>
      <c r="B27" s="158">
        <v>152.47</v>
      </c>
      <c r="C27" s="159" t="s">
        <v>175</v>
      </c>
      <c r="D27" s="159" t="s">
        <v>176</v>
      </c>
      <c r="E27" s="160" t="s">
        <v>174</v>
      </c>
      <c r="F27" s="1"/>
    </row>
    <row r="28" spans="1:6" s="87" customFormat="1" ht="25.5" x14ac:dyDescent="0.2">
      <c r="A28" s="157">
        <v>44091</v>
      </c>
      <c r="B28" s="158">
        <v>111.05</v>
      </c>
      <c r="C28" s="159" t="s">
        <v>186</v>
      </c>
      <c r="D28" s="159" t="s">
        <v>179</v>
      </c>
      <c r="E28" s="160" t="s">
        <v>178</v>
      </c>
      <c r="F28" s="1"/>
    </row>
    <row r="29" spans="1:6" s="87" customFormat="1" x14ac:dyDescent="0.2">
      <c r="A29" s="157">
        <v>44094</v>
      </c>
      <c r="B29" s="158">
        <v>57.09</v>
      </c>
      <c r="C29" s="159" t="s">
        <v>187</v>
      </c>
      <c r="D29" s="159" t="s">
        <v>180</v>
      </c>
      <c r="E29" s="160" t="s">
        <v>171</v>
      </c>
      <c r="F29" s="1"/>
    </row>
    <row r="30" spans="1:6" s="87" customFormat="1" x14ac:dyDescent="0.2">
      <c r="A30" s="157">
        <v>44118</v>
      </c>
      <c r="B30" s="158">
        <v>48.49</v>
      </c>
      <c r="C30" s="159" t="s">
        <v>177</v>
      </c>
      <c r="D30" s="159" t="s">
        <v>180</v>
      </c>
      <c r="E30" s="160" t="s">
        <v>171</v>
      </c>
      <c r="F30" s="1"/>
    </row>
    <row r="31" spans="1:6" s="87" customFormat="1" x14ac:dyDescent="0.2">
      <c r="A31" s="157">
        <v>44118</v>
      </c>
      <c r="B31" s="158">
        <v>512.80999999999995</v>
      </c>
      <c r="C31" s="159" t="s">
        <v>177</v>
      </c>
      <c r="D31" s="159" t="s">
        <v>193</v>
      </c>
      <c r="E31" s="160" t="s">
        <v>194</v>
      </c>
      <c r="F31" s="1"/>
    </row>
    <row r="32" spans="1:6" s="87" customFormat="1" x14ac:dyDescent="0.2">
      <c r="A32" s="157">
        <v>44118</v>
      </c>
      <c r="B32" s="158">
        <v>101.91</v>
      </c>
      <c r="C32" s="159" t="s">
        <v>177</v>
      </c>
      <c r="D32" s="159" t="s">
        <v>195</v>
      </c>
      <c r="E32" s="160" t="s">
        <v>194</v>
      </c>
      <c r="F32" s="1"/>
    </row>
    <row r="33" spans="1:6" s="87" customFormat="1" x14ac:dyDescent="0.2">
      <c r="A33" s="157">
        <v>44119</v>
      </c>
      <c r="B33" s="158">
        <v>52.03</v>
      </c>
      <c r="C33" s="159" t="s">
        <v>177</v>
      </c>
      <c r="D33" s="159" t="s">
        <v>180</v>
      </c>
      <c r="E33" s="160" t="s">
        <v>171</v>
      </c>
      <c r="F33" s="1"/>
    </row>
    <row r="34" spans="1:6" s="87" customFormat="1" x14ac:dyDescent="0.2">
      <c r="A34" s="157">
        <v>44158</v>
      </c>
      <c r="B34" s="158">
        <v>364.42</v>
      </c>
      <c r="C34" s="159" t="s">
        <v>184</v>
      </c>
      <c r="D34" s="159" t="s">
        <v>193</v>
      </c>
      <c r="E34" s="160" t="s">
        <v>201</v>
      </c>
      <c r="F34" s="1"/>
    </row>
    <row r="35" spans="1:6" s="87" customFormat="1" x14ac:dyDescent="0.2">
      <c r="A35" s="157">
        <v>44158</v>
      </c>
      <c r="B35" s="158">
        <v>135.56</v>
      </c>
      <c r="C35" s="159" t="s">
        <v>184</v>
      </c>
      <c r="D35" s="159" t="s">
        <v>180</v>
      </c>
      <c r="E35" s="160" t="s">
        <v>171</v>
      </c>
      <c r="F35" s="1"/>
    </row>
    <row r="36" spans="1:6" s="87" customFormat="1" x14ac:dyDescent="0.2">
      <c r="A36" s="157">
        <v>44158</v>
      </c>
      <c r="B36" s="158">
        <v>5.75</v>
      </c>
      <c r="C36" s="159" t="s">
        <v>184</v>
      </c>
      <c r="D36" s="159" t="s">
        <v>195</v>
      </c>
      <c r="E36" s="160" t="s">
        <v>201</v>
      </c>
      <c r="F36" s="1"/>
    </row>
    <row r="37" spans="1:6" s="87" customFormat="1" x14ac:dyDescent="0.2">
      <c r="A37" s="157">
        <v>44159</v>
      </c>
      <c r="B37" s="158">
        <v>540.54999999999995</v>
      </c>
      <c r="C37" s="159" t="s">
        <v>196</v>
      </c>
      <c r="D37" s="159" t="s">
        <v>193</v>
      </c>
      <c r="E37" s="160" t="s">
        <v>202</v>
      </c>
      <c r="F37" s="1"/>
    </row>
    <row r="38" spans="1:6" s="87" customFormat="1" x14ac:dyDescent="0.2">
      <c r="A38" s="157">
        <v>44159</v>
      </c>
      <c r="B38" s="158">
        <v>28.75</v>
      </c>
      <c r="C38" s="159" t="s">
        <v>196</v>
      </c>
      <c r="D38" s="159" t="s">
        <v>195</v>
      </c>
      <c r="E38" s="160" t="s">
        <v>202</v>
      </c>
      <c r="F38" s="1"/>
    </row>
    <row r="39" spans="1:6" s="87" customFormat="1" x14ac:dyDescent="0.2">
      <c r="A39" s="157">
        <v>44160</v>
      </c>
      <c r="B39" s="158">
        <v>57.09</v>
      </c>
      <c r="C39" s="159" t="s">
        <v>216</v>
      </c>
      <c r="D39" s="159" t="s">
        <v>180</v>
      </c>
      <c r="E39" s="160" t="s">
        <v>171</v>
      </c>
      <c r="F39" s="1"/>
    </row>
    <row r="40" spans="1:6" s="87" customFormat="1" x14ac:dyDescent="0.2">
      <c r="A40" s="157">
        <v>44165</v>
      </c>
      <c r="B40" s="158">
        <v>314.82</v>
      </c>
      <c r="C40" s="159" t="s">
        <v>196</v>
      </c>
      <c r="D40" s="159" t="s">
        <v>193</v>
      </c>
      <c r="E40" s="160" t="s">
        <v>203</v>
      </c>
      <c r="F40" s="1"/>
    </row>
    <row r="41" spans="1:6" s="87" customFormat="1" x14ac:dyDescent="0.2">
      <c r="A41" s="157">
        <v>44165</v>
      </c>
      <c r="B41" s="158">
        <v>28.75</v>
      </c>
      <c r="C41" s="159" t="s">
        <v>196</v>
      </c>
      <c r="D41" s="159" t="s">
        <v>217</v>
      </c>
      <c r="E41" s="160" t="s">
        <v>203</v>
      </c>
      <c r="F41" s="1"/>
    </row>
    <row r="42" spans="1:6" s="87" customFormat="1" x14ac:dyDescent="0.2">
      <c r="A42" s="157">
        <v>44167</v>
      </c>
      <c r="B42" s="158">
        <v>45.37</v>
      </c>
      <c r="C42" s="159" t="s">
        <v>185</v>
      </c>
      <c r="D42" s="159" t="s">
        <v>180</v>
      </c>
      <c r="E42" s="160" t="s">
        <v>171</v>
      </c>
      <c r="F42" s="1"/>
    </row>
    <row r="43" spans="1:6" s="87" customFormat="1" x14ac:dyDescent="0.2">
      <c r="A43" s="157">
        <v>44167</v>
      </c>
      <c r="B43" s="158">
        <v>408.87</v>
      </c>
      <c r="C43" s="159" t="s">
        <v>196</v>
      </c>
      <c r="D43" s="159" t="s">
        <v>193</v>
      </c>
      <c r="E43" s="160" t="s">
        <v>197</v>
      </c>
      <c r="F43" s="1"/>
    </row>
    <row r="44" spans="1:6" s="87" customFormat="1" x14ac:dyDescent="0.2">
      <c r="A44" s="157">
        <v>44167</v>
      </c>
      <c r="B44" s="158">
        <v>5.75</v>
      </c>
      <c r="C44" s="159" t="s">
        <v>196</v>
      </c>
      <c r="D44" s="159" t="s">
        <v>193</v>
      </c>
      <c r="E44" s="160" t="s">
        <v>197</v>
      </c>
      <c r="F44" s="1"/>
    </row>
    <row r="45" spans="1:6" s="87" customFormat="1" x14ac:dyDescent="0.2">
      <c r="A45" s="157">
        <v>44174</v>
      </c>
      <c r="B45" s="158">
        <v>51.75</v>
      </c>
      <c r="C45" s="159" t="s">
        <v>189</v>
      </c>
      <c r="D45" s="159" t="s">
        <v>190</v>
      </c>
      <c r="E45" s="160" t="s">
        <v>191</v>
      </c>
      <c r="F45" s="1"/>
    </row>
    <row r="46" spans="1:6" s="87" customFormat="1" x14ac:dyDescent="0.2">
      <c r="A46" s="157">
        <v>44174</v>
      </c>
      <c r="B46" s="158">
        <v>1139.5</v>
      </c>
      <c r="C46" s="159" t="s">
        <v>198</v>
      </c>
      <c r="D46" s="159" t="s">
        <v>193</v>
      </c>
      <c r="E46" s="160" t="s">
        <v>191</v>
      </c>
      <c r="F46" s="1"/>
    </row>
    <row r="47" spans="1:6" s="87" customFormat="1" x14ac:dyDescent="0.2">
      <c r="A47" s="157">
        <v>44174</v>
      </c>
      <c r="B47" s="158">
        <v>513.32000000000005</v>
      </c>
      <c r="C47" s="159" t="s">
        <v>192</v>
      </c>
      <c r="D47" s="159" t="s">
        <v>193</v>
      </c>
      <c r="E47" s="160" t="s">
        <v>191</v>
      </c>
      <c r="F47" s="1"/>
    </row>
    <row r="48" spans="1:6" s="87" customFormat="1" x14ac:dyDescent="0.2">
      <c r="A48" s="157">
        <v>44174</v>
      </c>
      <c r="B48" s="158">
        <v>28.75</v>
      </c>
      <c r="C48" s="159" t="s">
        <v>192</v>
      </c>
      <c r="D48" s="159" t="s">
        <v>195</v>
      </c>
      <c r="E48" s="160" t="s">
        <v>191</v>
      </c>
      <c r="F48" s="1"/>
    </row>
    <row r="49" spans="1:6" s="87" customFormat="1" x14ac:dyDescent="0.2">
      <c r="A49" s="157">
        <v>44174</v>
      </c>
      <c r="B49" s="158">
        <v>23</v>
      </c>
      <c r="C49" s="159" t="s">
        <v>192</v>
      </c>
      <c r="D49" s="159" t="s">
        <v>195</v>
      </c>
      <c r="E49" s="160" t="s">
        <v>191</v>
      </c>
      <c r="F49" s="1"/>
    </row>
    <row r="50" spans="1:6" s="87" customFormat="1" x14ac:dyDescent="0.2">
      <c r="A50" s="157">
        <v>44174</v>
      </c>
      <c r="B50" s="158">
        <v>147.75</v>
      </c>
      <c r="C50" s="159" t="s">
        <v>192</v>
      </c>
      <c r="D50" s="159" t="s">
        <v>204</v>
      </c>
      <c r="E50" s="160" t="s">
        <v>191</v>
      </c>
      <c r="F50" s="1"/>
    </row>
    <row r="51" spans="1:6" s="87" customFormat="1" x14ac:dyDescent="0.2">
      <c r="A51" s="157">
        <v>44178</v>
      </c>
      <c r="B51" s="158">
        <v>57.09</v>
      </c>
      <c r="C51" s="159" t="s">
        <v>188</v>
      </c>
      <c r="D51" s="159" t="s">
        <v>180</v>
      </c>
      <c r="E51" s="160" t="s">
        <v>171</v>
      </c>
      <c r="F51" s="1"/>
    </row>
    <row r="52" spans="1:6" s="87" customFormat="1" x14ac:dyDescent="0.2">
      <c r="A52" s="157">
        <v>44179</v>
      </c>
      <c r="B52" s="158">
        <v>126.32</v>
      </c>
      <c r="C52" s="159" t="s">
        <v>199</v>
      </c>
      <c r="D52" s="159" t="s">
        <v>180</v>
      </c>
      <c r="E52" s="160" t="s">
        <v>200</v>
      </c>
      <c r="F52" s="1"/>
    </row>
    <row r="53" spans="1:6" s="87" customFormat="1" x14ac:dyDescent="0.2">
      <c r="A53" s="157">
        <v>44179</v>
      </c>
      <c r="B53" s="158">
        <v>627.64</v>
      </c>
      <c r="C53" s="159" t="s">
        <v>199</v>
      </c>
      <c r="D53" s="159" t="s">
        <v>193</v>
      </c>
      <c r="E53" s="160" t="s">
        <v>200</v>
      </c>
      <c r="F53" s="1"/>
    </row>
    <row r="54" spans="1:6" s="87" customFormat="1" x14ac:dyDescent="0.2">
      <c r="A54" s="157">
        <v>44179</v>
      </c>
      <c r="B54" s="158">
        <v>5.75</v>
      </c>
      <c r="C54" s="159" t="s">
        <v>199</v>
      </c>
      <c r="D54" s="159" t="s">
        <v>195</v>
      </c>
      <c r="E54" s="160" t="s">
        <v>200</v>
      </c>
      <c r="F54" s="1"/>
    </row>
    <row r="55" spans="1:6" s="87" customFormat="1" x14ac:dyDescent="0.2">
      <c r="A55" s="157">
        <v>44179</v>
      </c>
      <c r="B55" s="158">
        <v>46</v>
      </c>
      <c r="C55" s="159" t="s">
        <v>199</v>
      </c>
      <c r="D55" s="159" t="s">
        <v>195</v>
      </c>
      <c r="E55" s="160" t="s">
        <v>200</v>
      </c>
      <c r="F55" s="1"/>
    </row>
    <row r="56" spans="1:6" s="87" customFormat="1" x14ac:dyDescent="0.2">
      <c r="A56" s="157">
        <v>44181</v>
      </c>
      <c r="B56" s="158">
        <v>156.43</v>
      </c>
      <c r="C56" s="159" t="s">
        <v>196</v>
      </c>
      <c r="D56" s="159" t="s">
        <v>193</v>
      </c>
      <c r="E56" s="160" t="s">
        <v>201</v>
      </c>
      <c r="F56" s="1"/>
    </row>
    <row r="57" spans="1:6" s="87" customFormat="1" x14ac:dyDescent="0.2">
      <c r="A57" s="157">
        <v>44181</v>
      </c>
      <c r="B57" s="158">
        <v>5.75</v>
      </c>
      <c r="C57" s="159" t="s">
        <v>196</v>
      </c>
      <c r="D57" s="159" t="s">
        <v>195</v>
      </c>
      <c r="E57" s="160" t="s">
        <v>201</v>
      </c>
      <c r="F57" s="1"/>
    </row>
    <row r="58" spans="1:6" s="87" customFormat="1" x14ac:dyDescent="0.2">
      <c r="A58" s="157">
        <v>44181</v>
      </c>
      <c r="B58" s="158">
        <v>23</v>
      </c>
      <c r="C58" s="159" t="s">
        <v>196</v>
      </c>
      <c r="D58" s="159" t="s">
        <v>195</v>
      </c>
      <c r="E58" s="160" t="s">
        <v>201</v>
      </c>
      <c r="F58" s="1"/>
    </row>
    <row r="59" spans="1:6" s="87" customFormat="1" x14ac:dyDescent="0.2">
      <c r="A59" s="157">
        <v>44181</v>
      </c>
      <c r="B59" s="158">
        <v>85.4</v>
      </c>
      <c r="C59" s="159" t="s">
        <v>196</v>
      </c>
      <c r="D59" s="159" t="s">
        <v>204</v>
      </c>
      <c r="E59" s="160" t="s">
        <v>201</v>
      </c>
      <c r="F59" s="1"/>
    </row>
    <row r="60" spans="1:6" s="87" customFormat="1" x14ac:dyDescent="0.2">
      <c r="A60" s="157">
        <v>44181</v>
      </c>
      <c r="B60" s="158">
        <v>249.6</v>
      </c>
      <c r="C60" s="159" t="s">
        <v>196</v>
      </c>
      <c r="D60" s="159" t="s">
        <v>205</v>
      </c>
      <c r="E60" s="160" t="s">
        <v>201</v>
      </c>
      <c r="F60" s="1"/>
    </row>
    <row r="61" spans="1:6" s="87" customFormat="1" ht="25.5" x14ac:dyDescent="0.2">
      <c r="A61" s="175" t="s">
        <v>206</v>
      </c>
      <c r="B61" s="158">
        <v>173.61</v>
      </c>
      <c r="C61" s="159" t="s">
        <v>207</v>
      </c>
      <c r="D61" s="159" t="s">
        <v>208</v>
      </c>
      <c r="E61" s="160" t="s">
        <v>209</v>
      </c>
      <c r="F61" s="1"/>
    </row>
    <row r="62" spans="1:6" s="87" customFormat="1" x14ac:dyDescent="0.2">
      <c r="A62" s="175">
        <v>44319</v>
      </c>
      <c r="B62" s="158">
        <v>235.8</v>
      </c>
      <c r="C62" s="159" t="s">
        <v>210</v>
      </c>
      <c r="D62" s="159" t="s">
        <v>211</v>
      </c>
      <c r="E62" s="160" t="s">
        <v>197</v>
      </c>
      <c r="F62" s="1"/>
    </row>
    <row r="63" spans="1:6" s="87" customFormat="1" x14ac:dyDescent="0.2">
      <c r="A63" s="175">
        <v>44320</v>
      </c>
      <c r="B63" s="158">
        <v>62.46</v>
      </c>
      <c r="C63" s="159" t="s">
        <v>215</v>
      </c>
      <c r="D63" s="159" t="s">
        <v>180</v>
      </c>
      <c r="E63" s="160" t="s">
        <v>171</v>
      </c>
      <c r="F63" s="1"/>
    </row>
    <row r="64" spans="1:6" s="87" customFormat="1" x14ac:dyDescent="0.2">
      <c r="A64" s="175">
        <v>44326</v>
      </c>
      <c r="B64" s="158">
        <v>23</v>
      </c>
      <c r="C64" s="159" t="s">
        <v>212</v>
      </c>
      <c r="D64" s="159" t="s">
        <v>195</v>
      </c>
      <c r="E64" s="160" t="s">
        <v>213</v>
      </c>
      <c r="F64" s="1"/>
    </row>
    <row r="65" spans="1:6" s="87" customFormat="1" x14ac:dyDescent="0.2">
      <c r="A65" s="157"/>
      <c r="B65" s="158"/>
      <c r="C65" s="159"/>
      <c r="D65" s="159"/>
      <c r="E65" s="160"/>
      <c r="F65" s="1"/>
    </row>
    <row r="66" spans="1:6" s="174" customFormat="1" x14ac:dyDescent="0.2">
      <c r="A66" s="169"/>
      <c r="B66" s="170"/>
      <c r="C66" s="171"/>
      <c r="D66" s="171"/>
      <c r="E66" s="172"/>
      <c r="F66" s="173"/>
    </row>
    <row r="67" spans="1:6" s="87" customFormat="1" hidden="1" x14ac:dyDescent="0.2">
      <c r="A67" s="147"/>
      <c r="B67" s="148"/>
      <c r="C67" s="149"/>
      <c r="D67" s="149"/>
      <c r="E67" s="150"/>
      <c r="F67" s="1"/>
    </row>
    <row r="68" spans="1:6" ht="19.5" customHeight="1" x14ac:dyDescent="0.2">
      <c r="A68" s="107" t="s">
        <v>125</v>
      </c>
      <c r="B68" s="108">
        <f>SUM(B26:B67)</f>
        <v>6753.4500000000007</v>
      </c>
      <c r="C68" s="168" t="str">
        <f>IF(SUBTOTAL(3,B26:B67)=SUBTOTAL(103,B26:B67),'Summary and sign-off'!$A$48,'Summary and sign-off'!$A$49)</f>
        <v>Check - there are no hidden rows with data</v>
      </c>
      <c r="D68" s="183" t="str">
        <f>IF('Summary and sign-off'!F56='Summary and sign-off'!F54,'Summary and sign-off'!A51,'Summary and sign-off'!A50)</f>
        <v>Check - each entry provides sufficient information</v>
      </c>
      <c r="E68" s="183"/>
      <c r="F68" s="46"/>
    </row>
    <row r="69" spans="1:6" ht="10.5" customHeight="1" x14ac:dyDescent="0.2">
      <c r="A69" s="27"/>
      <c r="B69" s="22"/>
      <c r="C69" s="27"/>
      <c r="D69" s="27"/>
      <c r="E69" s="27"/>
      <c r="F69" s="27"/>
    </row>
    <row r="70" spans="1:6" ht="24.75" customHeight="1" x14ac:dyDescent="0.2">
      <c r="A70" s="184" t="s">
        <v>126</v>
      </c>
      <c r="B70" s="184"/>
      <c r="C70" s="184"/>
      <c r="D70" s="184"/>
      <c r="E70" s="184"/>
      <c r="F70" s="46"/>
    </row>
    <row r="71" spans="1:6" ht="27" customHeight="1" x14ac:dyDescent="0.2">
      <c r="A71" s="35" t="s">
        <v>117</v>
      </c>
      <c r="B71" s="35" t="s">
        <v>62</v>
      </c>
      <c r="C71" s="35" t="s">
        <v>127</v>
      </c>
      <c r="D71" s="35" t="s">
        <v>128</v>
      </c>
      <c r="E71" s="35" t="s">
        <v>121</v>
      </c>
      <c r="F71" s="49"/>
    </row>
    <row r="72" spans="1:6" s="87" customFormat="1" hidden="1" x14ac:dyDescent="0.2">
      <c r="A72" s="133"/>
      <c r="B72" s="134"/>
      <c r="C72" s="135"/>
      <c r="D72" s="135"/>
      <c r="E72" s="136"/>
      <c r="F72" s="1"/>
    </row>
    <row r="73" spans="1:6" s="87" customFormat="1" x14ac:dyDescent="0.2">
      <c r="A73" s="157">
        <v>44105</v>
      </c>
      <c r="B73" s="158">
        <v>104.37</v>
      </c>
      <c r="C73" s="159" t="s">
        <v>214</v>
      </c>
      <c r="D73" s="159" t="s">
        <v>176</v>
      </c>
      <c r="E73" s="160" t="s">
        <v>171</v>
      </c>
      <c r="F73" s="1"/>
    </row>
    <row r="74" spans="1:6" s="87" customFormat="1" x14ac:dyDescent="0.2">
      <c r="A74" s="157">
        <v>44103</v>
      </c>
      <c r="B74" s="158">
        <v>183.51</v>
      </c>
      <c r="C74" s="159" t="s">
        <v>181</v>
      </c>
      <c r="D74" s="159" t="s">
        <v>182</v>
      </c>
      <c r="E74" s="160" t="s">
        <v>171</v>
      </c>
      <c r="F74" s="1"/>
    </row>
    <row r="75" spans="1:6" s="87" customFormat="1" x14ac:dyDescent="0.2">
      <c r="A75" s="157"/>
      <c r="B75" s="158"/>
      <c r="C75" s="159"/>
      <c r="D75" s="159"/>
      <c r="E75" s="160"/>
      <c r="F75" s="1"/>
    </row>
    <row r="76" spans="1:6" s="87" customFormat="1" x14ac:dyDescent="0.2">
      <c r="A76" s="157"/>
      <c r="B76" s="158"/>
      <c r="C76" s="159"/>
      <c r="D76" s="159"/>
      <c r="E76" s="160"/>
      <c r="F76" s="1"/>
    </row>
    <row r="77" spans="1:6" s="87" customFormat="1" x14ac:dyDescent="0.2">
      <c r="A77" s="157"/>
      <c r="B77" s="158"/>
      <c r="C77" s="159"/>
      <c r="D77" s="159"/>
      <c r="E77" s="160"/>
      <c r="F77" s="1"/>
    </row>
    <row r="78" spans="1:6" s="87" customFormat="1" x14ac:dyDescent="0.2">
      <c r="A78" s="157"/>
      <c r="B78" s="158"/>
      <c r="C78" s="159"/>
      <c r="D78" s="159"/>
      <c r="E78" s="160"/>
      <c r="F78" s="1"/>
    </row>
    <row r="79" spans="1:6" s="87" customFormat="1" hidden="1" x14ac:dyDescent="0.2">
      <c r="A79" s="133"/>
      <c r="B79" s="134"/>
      <c r="C79" s="135"/>
      <c r="D79" s="135"/>
      <c r="E79" s="136"/>
      <c r="F79" s="1"/>
    </row>
    <row r="80" spans="1:6" ht="19.5" customHeight="1" x14ac:dyDescent="0.2">
      <c r="A80" s="107" t="s">
        <v>129</v>
      </c>
      <c r="B80" s="108">
        <f>SUM(B72:B79)</f>
        <v>287.88</v>
      </c>
      <c r="C80" s="168" t="str">
        <f>IF(SUBTOTAL(3,B72:B79)=SUBTOTAL(103,B72:B79),'Summary and sign-off'!$A$48,'Summary and sign-off'!$A$49)</f>
        <v>Check - there are no hidden rows with data</v>
      </c>
      <c r="D80" s="183" t="str">
        <f>IF('Summary and sign-off'!F57='Summary and sign-off'!F54,'Summary and sign-off'!A51,'Summary and sign-off'!A50)</f>
        <v>Check - each entry provides sufficient information</v>
      </c>
      <c r="E80" s="183"/>
      <c r="F80" s="46"/>
    </row>
    <row r="81" spans="1:6" ht="10.5" customHeight="1" x14ac:dyDescent="0.2">
      <c r="A81" s="27"/>
      <c r="B81" s="92"/>
      <c r="C81" s="22"/>
      <c r="D81" s="27"/>
      <c r="E81" s="27"/>
      <c r="F81" s="27"/>
    </row>
    <row r="82" spans="1:6" ht="34.5" customHeight="1" x14ac:dyDescent="0.2">
      <c r="A82" s="50" t="s">
        <v>130</v>
      </c>
      <c r="B82" s="93">
        <f>B22+B68+B80</f>
        <v>7041.3300000000008</v>
      </c>
      <c r="C82" s="51"/>
      <c r="D82" s="51"/>
      <c r="E82" s="51"/>
      <c r="F82" s="26"/>
    </row>
    <row r="83" spans="1:6" x14ac:dyDescent="0.2">
      <c r="A83" s="27"/>
      <c r="B83" s="22"/>
      <c r="C83" s="27"/>
      <c r="D83" s="27"/>
      <c r="E83" s="27"/>
      <c r="F83" s="27"/>
    </row>
    <row r="84" spans="1:6" x14ac:dyDescent="0.2">
      <c r="A84" s="52" t="s">
        <v>73</v>
      </c>
      <c r="B84" s="25"/>
      <c r="C84" s="26"/>
      <c r="D84" s="26"/>
      <c r="E84" s="26"/>
      <c r="F84" s="27"/>
    </row>
    <row r="85" spans="1:6" ht="12.6" customHeight="1" x14ac:dyDescent="0.2">
      <c r="A85" s="23" t="s">
        <v>131</v>
      </c>
      <c r="B85" s="53"/>
      <c r="C85" s="53"/>
      <c r="D85" s="32"/>
      <c r="E85" s="32"/>
      <c r="F85" s="27"/>
    </row>
    <row r="86" spans="1:6" ht="12.95" customHeight="1" x14ac:dyDescent="0.2">
      <c r="A86" s="31" t="s">
        <v>132</v>
      </c>
      <c r="B86" s="27"/>
      <c r="C86" s="32"/>
      <c r="D86" s="27"/>
      <c r="E86" s="32"/>
      <c r="F86" s="27"/>
    </row>
    <row r="87" spans="1:6" x14ac:dyDescent="0.2">
      <c r="A87" s="31" t="s">
        <v>133</v>
      </c>
      <c r="B87" s="32"/>
      <c r="C87" s="32"/>
      <c r="D87" s="32"/>
      <c r="E87" s="54"/>
      <c r="F87" s="46"/>
    </row>
    <row r="88" spans="1:6" x14ac:dyDescent="0.2">
      <c r="A88" s="23" t="s">
        <v>79</v>
      </c>
      <c r="B88" s="25"/>
      <c r="C88" s="26"/>
      <c r="D88" s="26"/>
      <c r="E88" s="26"/>
      <c r="F88" s="27"/>
    </row>
    <row r="89" spans="1:6" ht="12.95" customHeight="1" x14ac:dyDescent="0.2">
      <c r="A89" s="31" t="s">
        <v>134</v>
      </c>
      <c r="B89" s="27"/>
      <c r="C89" s="32"/>
      <c r="D89" s="27"/>
      <c r="E89" s="32"/>
      <c r="F89" s="27"/>
    </row>
    <row r="90" spans="1:6" x14ac:dyDescent="0.2">
      <c r="A90" s="31" t="s">
        <v>135</v>
      </c>
      <c r="B90" s="32"/>
      <c r="C90" s="32"/>
      <c r="D90" s="32"/>
      <c r="E90" s="54"/>
      <c r="F90" s="46"/>
    </row>
    <row r="91" spans="1:6" x14ac:dyDescent="0.2">
      <c r="A91" s="36" t="s">
        <v>136</v>
      </c>
      <c r="B91" s="36"/>
      <c r="C91" s="36"/>
      <c r="D91" s="36"/>
      <c r="E91" s="54"/>
      <c r="F91" s="46"/>
    </row>
    <row r="92" spans="1:6" x14ac:dyDescent="0.2">
      <c r="A92" s="40"/>
      <c r="B92" s="27"/>
      <c r="C92" s="27"/>
      <c r="D92" s="27"/>
      <c r="E92" s="46"/>
      <c r="F92" s="46"/>
    </row>
    <row r="93" spans="1:6" hidden="1" x14ac:dyDescent="0.2">
      <c r="A93" s="40"/>
      <c r="B93" s="27"/>
      <c r="C93" s="27"/>
      <c r="D93" s="27"/>
      <c r="E93" s="46"/>
      <c r="F93" s="46"/>
    </row>
    <row r="94" spans="1:6" x14ac:dyDescent="0.2"/>
    <row r="95" spans="1:6" x14ac:dyDescent="0.2"/>
    <row r="96" spans="1:6" x14ac:dyDescent="0.2"/>
    <row r="97" spans="1:6" x14ac:dyDescent="0.2"/>
    <row r="98" spans="1:6" ht="12.75" hidden="1" customHeight="1" x14ac:dyDescent="0.2"/>
    <row r="99" spans="1:6" x14ac:dyDescent="0.2"/>
    <row r="100" spans="1:6" x14ac:dyDescent="0.2"/>
    <row r="101" spans="1:6" hidden="1" x14ac:dyDescent="0.2">
      <c r="A101" s="55"/>
      <c r="B101" s="46"/>
      <c r="C101" s="46"/>
      <c r="D101" s="46"/>
      <c r="E101" s="46"/>
      <c r="F101" s="46"/>
    </row>
    <row r="102" spans="1:6" hidden="1" x14ac:dyDescent="0.2">
      <c r="A102" s="55"/>
      <c r="B102" s="46"/>
      <c r="C102" s="46"/>
      <c r="D102" s="46"/>
      <c r="E102" s="46"/>
      <c r="F102" s="46"/>
    </row>
    <row r="103" spans="1:6" hidden="1" x14ac:dyDescent="0.2">
      <c r="A103" s="55"/>
      <c r="B103" s="46"/>
      <c r="C103" s="46"/>
      <c r="D103" s="46"/>
      <c r="E103" s="46"/>
      <c r="F103" s="46"/>
    </row>
    <row r="104" spans="1:6" hidden="1" x14ac:dyDescent="0.2">
      <c r="A104" s="55"/>
      <c r="B104" s="46"/>
      <c r="C104" s="46"/>
      <c r="D104" s="46"/>
      <c r="E104" s="46"/>
      <c r="F104" s="46"/>
    </row>
    <row r="105" spans="1:6" hidden="1" x14ac:dyDescent="0.2">
      <c r="A105" s="55"/>
      <c r="B105" s="46"/>
      <c r="C105" s="46"/>
      <c r="D105" s="46"/>
      <c r="E105" s="46"/>
      <c r="F105" s="46"/>
    </row>
    <row r="106" spans="1:6" x14ac:dyDescent="0.2"/>
    <row r="107" spans="1:6" x14ac:dyDescent="0.2"/>
    <row r="108" spans="1:6" x14ac:dyDescent="0.2"/>
    <row r="109" spans="1:6" x14ac:dyDescent="0.2"/>
    <row r="110" spans="1:6" x14ac:dyDescent="0.2"/>
  </sheetData>
  <sheetProtection sheet="1" formatCells="0" formatRows="0" insertColumns="0" insertRows="0" deleteRows="0"/>
  <mergeCells count="15">
    <mergeCell ref="B7:E7"/>
    <mergeCell ref="B5:E5"/>
    <mergeCell ref="D80:E80"/>
    <mergeCell ref="A1:E1"/>
    <mergeCell ref="A24:E24"/>
    <mergeCell ref="A70:E70"/>
    <mergeCell ref="B2:E2"/>
    <mergeCell ref="B3:E3"/>
    <mergeCell ref="B4:E4"/>
    <mergeCell ref="A8:E8"/>
    <mergeCell ref="A9:E9"/>
    <mergeCell ref="B6:E6"/>
    <mergeCell ref="D22:E22"/>
    <mergeCell ref="D68:E6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7 A66:A67 A12 A21 A72 A7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1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8:A65 A73:A7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B26:B67 B72:B79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9" t="s">
        <v>109</v>
      </c>
      <c r="B1" s="179"/>
      <c r="C1" s="179"/>
      <c r="D1" s="179"/>
      <c r="E1" s="179"/>
      <c r="F1" s="38"/>
    </row>
    <row r="2" spans="1:6" ht="21" customHeight="1" x14ac:dyDescent="0.2">
      <c r="A2" s="4" t="s">
        <v>52</v>
      </c>
      <c r="B2" s="182" t="str">
        <f>'Summary and sign-off'!B2:F2</f>
        <v>Independent Police Conduct Authority</v>
      </c>
      <c r="C2" s="182"/>
      <c r="D2" s="182"/>
      <c r="E2" s="182"/>
      <c r="F2" s="38"/>
    </row>
    <row r="3" spans="1:6" ht="21" customHeight="1" x14ac:dyDescent="0.2">
      <c r="A3" s="4" t="s">
        <v>110</v>
      </c>
      <c r="B3" s="182" t="str">
        <f>'Summary and sign-off'!B3:F3</f>
        <v>Judge Colin John Doherty</v>
      </c>
      <c r="C3" s="182"/>
      <c r="D3" s="182"/>
      <c r="E3" s="182"/>
      <c r="F3" s="38"/>
    </row>
    <row r="4" spans="1:6" ht="21" customHeight="1" x14ac:dyDescent="0.2">
      <c r="A4" s="4" t="s">
        <v>111</v>
      </c>
      <c r="B4" s="182" t="str">
        <f>'Summary and sign-off'!B4:F4</f>
        <v>1 July 2020</v>
      </c>
      <c r="C4" s="182"/>
      <c r="D4" s="182"/>
      <c r="E4" s="182"/>
      <c r="F4" s="38"/>
    </row>
    <row r="5" spans="1:6" ht="21" customHeight="1" x14ac:dyDescent="0.2">
      <c r="A5" s="4" t="s">
        <v>112</v>
      </c>
      <c r="B5" s="182" t="str">
        <f>'Summary and sign-off'!B5:F5</f>
        <v>30 June 2021</v>
      </c>
      <c r="C5" s="182"/>
      <c r="D5" s="182"/>
      <c r="E5" s="182"/>
      <c r="F5" s="38"/>
    </row>
    <row r="6" spans="1:6" ht="21" customHeight="1" x14ac:dyDescent="0.2">
      <c r="A6" s="4" t="s">
        <v>113</v>
      </c>
      <c r="B6" s="177" t="s">
        <v>80</v>
      </c>
      <c r="C6" s="177"/>
      <c r="D6" s="177"/>
      <c r="E6" s="177"/>
      <c r="F6" s="38"/>
    </row>
    <row r="7" spans="1:6" ht="21" customHeight="1" x14ac:dyDescent="0.2">
      <c r="A7" s="4" t="s">
        <v>56</v>
      </c>
      <c r="B7" s="177" t="s">
        <v>83</v>
      </c>
      <c r="C7" s="177"/>
      <c r="D7" s="177"/>
      <c r="E7" s="177"/>
      <c r="F7" s="38"/>
    </row>
    <row r="8" spans="1:6" ht="35.25" customHeight="1" x14ac:dyDescent="0.25">
      <c r="A8" s="192" t="s">
        <v>137</v>
      </c>
      <c r="B8" s="192"/>
      <c r="C8" s="193"/>
      <c r="D8" s="193"/>
      <c r="E8" s="193"/>
      <c r="F8" s="42"/>
    </row>
    <row r="9" spans="1:6" ht="35.25" customHeight="1" x14ac:dyDescent="0.25">
      <c r="A9" s="190" t="s">
        <v>138</v>
      </c>
      <c r="B9" s="191"/>
      <c r="C9" s="191"/>
      <c r="D9" s="191"/>
      <c r="E9" s="191"/>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3" t="str">
        <f>IF('Summary and sign-off'!F58='Summary and sign-off'!F54,'Summary and sign-off'!A51,'Summary and sign-off'!A50)</f>
        <v>Check - each entry provides sufficient information</v>
      </c>
      <c r="E25" s="183"/>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7"/>
  <sheetViews>
    <sheetView zoomScaleNormal="100" workbookViewId="0">
      <selection activeCell="F14" sqref="F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9" t="s">
        <v>109</v>
      </c>
      <c r="B1" s="179"/>
      <c r="C1" s="179"/>
      <c r="D1" s="179"/>
      <c r="E1" s="179"/>
      <c r="F1" s="24"/>
    </row>
    <row r="2" spans="1:6" ht="21" customHeight="1" x14ac:dyDescent="0.2">
      <c r="A2" s="4" t="s">
        <v>52</v>
      </c>
      <c r="B2" s="182" t="str">
        <f>'Summary and sign-off'!B2:F2</f>
        <v>Independent Police Conduct Authority</v>
      </c>
      <c r="C2" s="182"/>
      <c r="D2" s="182"/>
      <c r="E2" s="182"/>
      <c r="F2" s="24"/>
    </row>
    <row r="3" spans="1:6" ht="21" customHeight="1" x14ac:dyDescent="0.2">
      <c r="A3" s="4" t="s">
        <v>110</v>
      </c>
      <c r="B3" s="182" t="str">
        <f>'Summary and sign-off'!B3:F3</f>
        <v>Judge Colin John Doherty</v>
      </c>
      <c r="C3" s="182"/>
      <c r="D3" s="182"/>
      <c r="E3" s="182"/>
      <c r="F3" s="24"/>
    </row>
    <row r="4" spans="1:6" ht="21" customHeight="1" x14ac:dyDescent="0.2">
      <c r="A4" s="4" t="s">
        <v>111</v>
      </c>
      <c r="B4" s="182" t="str">
        <f>'Summary and sign-off'!B4:F4</f>
        <v>1 July 2020</v>
      </c>
      <c r="C4" s="182"/>
      <c r="D4" s="182"/>
      <c r="E4" s="182"/>
      <c r="F4" s="24"/>
    </row>
    <row r="5" spans="1:6" ht="21" customHeight="1" x14ac:dyDescent="0.2">
      <c r="A5" s="4" t="s">
        <v>112</v>
      </c>
      <c r="B5" s="182" t="str">
        <f>'Summary and sign-off'!B5:F5</f>
        <v>30 June 2021</v>
      </c>
      <c r="C5" s="182"/>
      <c r="D5" s="182"/>
      <c r="E5" s="182"/>
      <c r="F5" s="24"/>
    </row>
    <row r="6" spans="1:6" ht="21" customHeight="1" x14ac:dyDescent="0.2">
      <c r="A6" s="4" t="s">
        <v>113</v>
      </c>
      <c r="B6" s="177" t="s">
        <v>80</v>
      </c>
      <c r="C6" s="177"/>
      <c r="D6" s="177"/>
      <c r="E6" s="177"/>
      <c r="F6" s="34"/>
    </row>
    <row r="7" spans="1:6" ht="21" customHeight="1" x14ac:dyDescent="0.2">
      <c r="A7" s="4" t="s">
        <v>56</v>
      </c>
      <c r="B7" s="177" t="s">
        <v>83</v>
      </c>
      <c r="C7" s="177"/>
      <c r="D7" s="177"/>
      <c r="E7" s="177"/>
      <c r="F7" s="34"/>
    </row>
    <row r="8" spans="1:6" ht="35.25" customHeight="1" x14ac:dyDescent="0.2">
      <c r="A8" s="186" t="s">
        <v>147</v>
      </c>
      <c r="B8" s="186"/>
      <c r="C8" s="193"/>
      <c r="D8" s="193"/>
      <c r="E8" s="193"/>
      <c r="F8" s="24"/>
    </row>
    <row r="9" spans="1:6" ht="35.25" customHeight="1" x14ac:dyDescent="0.2">
      <c r="A9" s="194" t="s">
        <v>148</v>
      </c>
      <c r="B9" s="195"/>
      <c r="C9" s="195"/>
      <c r="D9" s="195"/>
      <c r="E9" s="195"/>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44013</v>
      </c>
      <c r="B12" s="158">
        <v>25.85</v>
      </c>
      <c r="C12" s="162" t="s">
        <v>169</v>
      </c>
      <c r="D12" s="162" t="s">
        <v>170</v>
      </c>
      <c r="E12" s="163" t="s">
        <v>171</v>
      </c>
      <c r="F12" s="3"/>
    </row>
    <row r="13" spans="1:6" s="87" customFormat="1" x14ac:dyDescent="0.2">
      <c r="A13" s="157">
        <v>44044</v>
      </c>
      <c r="B13" s="158">
        <v>25.85</v>
      </c>
      <c r="C13" s="162" t="s">
        <v>169</v>
      </c>
      <c r="D13" s="162" t="s">
        <v>170</v>
      </c>
      <c r="E13" s="163" t="s">
        <v>171</v>
      </c>
      <c r="F13" s="3"/>
    </row>
    <row r="14" spans="1:6" s="87" customFormat="1" x14ac:dyDescent="0.2">
      <c r="A14" s="157">
        <v>44075</v>
      </c>
      <c r="B14" s="158">
        <v>25.85</v>
      </c>
      <c r="C14" s="162" t="s">
        <v>169</v>
      </c>
      <c r="D14" s="162" t="s">
        <v>170</v>
      </c>
      <c r="E14" s="163" t="s">
        <v>171</v>
      </c>
      <c r="F14" s="3"/>
    </row>
    <row r="15" spans="1:6" s="87" customFormat="1" x14ac:dyDescent="0.2">
      <c r="A15" s="157">
        <v>44105</v>
      </c>
      <c r="B15" s="158">
        <v>25.85</v>
      </c>
      <c r="C15" s="162" t="s">
        <v>169</v>
      </c>
      <c r="D15" s="162" t="s">
        <v>170</v>
      </c>
      <c r="E15" s="163" t="s">
        <v>171</v>
      </c>
      <c r="F15" s="3"/>
    </row>
    <row r="16" spans="1:6" s="87" customFormat="1" x14ac:dyDescent="0.2">
      <c r="A16" s="157">
        <v>44105</v>
      </c>
      <c r="B16" s="158">
        <v>0.17</v>
      </c>
      <c r="C16" s="162" t="s">
        <v>169</v>
      </c>
      <c r="D16" s="162" t="s">
        <v>183</v>
      </c>
      <c r="E16" s="163" t="s">
        <v>171</v>
      </c>
      <c r="F16" s="3"/>
    </row>
    <row r="17" spans="1:6" s="87" customFormat="1" x14ac:dyDescent="0.2">
      <c r="A17" s="157">
        <v>44136</v>
      </c>
      <c r="B17" s="158">
        <v>25.85</v>
      </c>
      <c r="C17" s="162" t="s">
        <v>169</v>
      </c>
      <c r="D17" s="162" t="s">
        <v>170</v>
      </c>
      <c r="E17" s="163" t="s">
        <v>171</v>
      </c>
      <c r="F17" s="3"/>
    </row>
    <row r="18" spans="1:6" s="87" customFormat="1" x14ac:dyDescent="0.2">
      <c r="A18" s="157">
        <v>44166</v>
      </c>
      <c r="B18" s="158">
        <v>25.85</v>
      </c>
      <c r="C18" s="162" t="s">
        <v>169</v>
      </c>
      <c r="D18" s="162" t="s">
        <v>170</v>
      </c>
      <c r="E18" s="163" t="s">
        <v>171</v>
      </c>
      <c r="F18" s="3"/>
    </row>
    <row r="19" spans="1:6" s="87" customFormat="1" x14ac:dyDescent="0.2">
      <c r="A19" s="157">
        <v>44197</v>
      </c>
      <c r="B19" s="158">
        <v>25.85</v>
      </c>
      <c r="C19" s="162" t="s">
        <v>169</v>
      </c>
      <c r="D19" s="162" t="s">
        <v>170</v>
      </c>
      <c r="E19" s="163" t="s">
        <v>171</v>
      </c>
      <c r="F19" s="3"/>
    </row>
    <row r="20" spans="1:6" s="87" customFormat="1" x14ac:dyDescent="0.2">
      <c r="A20" s="157">
        <v>44228</v>
      </c>
      <c r="B20" s="158">
        <v>25.85</v>
      </c>
      <c r="C20" s="162" t="s">
        <v>169</v>
      </c>
      <c r="D20" s="162" t="s">
        <v>170</v>
      </c>
      <c r="E20" s="163" t="s">
        <v>171</v>
      </c>
      <c r="F20" s="3"/>
    </row>
    <row r="21" spans="1:6" s="87" customFormat="1" x14ac:dyDescent="0.2">
      <c r="A21" s="161">
        <v>44228</v>
      </c>
      <c r="B21" s="158">
        <v>1.03</v>
      </c>
      <c r="C21" s="162" t="s">
        <v>169</v>
      </c>
      <c r="D21" s="162" t="s">
        <v>183</v>
      </c>
      <c r="E21" s="163" t="s">
        <v>171</v>
      </c>
      <c r="F21" s="3"/>
    </row>
    <row r="22" spans="1:6" s="87" customFormat="1" x14ac:dyDescent="0.2">
      <c r="A22" s="161">
        <v>44256</v>
      </c>
      <c r="B22" s="158">
        <v>25.85</v>
      </c>
      <c r="C22" s="162" t="s">
        <v>169</v>
      </c>
      <c r="D22" s="162" t="s">
        <v>170</v>
      </c>
      <c r="E22" s="163" t="s">
        <v>171</v>
      </c>
      <c r="F22" s="3"/>
    </row>
    <row r="23" spans="1:6" s="87" customFormat="1" x14ac:dyDescent="0.2">
      <c r="A23" s="161">
        <v>44256</v>
      </c>
      <c r="B23" s="158">
        <v>0.17</v>
      </c>
      <c r="C23" s="162" t="s">
        <v>169</v>
      </c>
      <c r="D23" s="162" t="s">
        <v>183</v>
      </c>
      <c r="E23" s="163" t="s">
        <v>171</v>
      </c>
      <c r="F23" s="3"/>
    </row>
    <row r="24" spans="1:6" s="87" customFormat="1" x14ac:dyDescent="0.2">
      <c r="A24" s="161">
        <v>44287</v>
      </c>
      <c r="B24" s="158">
        <v>25.85</v>
      </c>
      <c r="C24" s="162" t="s">
        <v>169</v>
      </c>
      <c r="D24" s="162" t="s">
        <v>170</v>
      </c>
      <c r="E24" s="163" t="s">
        <v>171</v>
      </c>
      <c r="F24" s="3"/>
    </row>
    <row r="25" spans="1:6" s="87" customFormat="1" x14ac:dyDescent="0.2">
      <c r="A25" s="161">
        <v>44317</v>
      </c>
      <c r="B25" s="158">
        <v>25.85</v>
      </c>
      <c r="C25" s="162" t="s">
        <v>169</v>
      </c>
      <c r="D25" s="162" t="s">
        <v>170</v>
      </c>
      <c r="E25" s="163" t="s">
        <v>171</v>
      </c>
      <c r="F25" s="3"/>
    </row>
    <row r="26" spans="1:6" s="87" customFormat="1" x14ac:dyDescent="0.2">
      <c r="A26" s="161">
        <v>44317</v>
      </c>
      <c r="B26" s="158">
        <v>1.72</v>
      </c>
      <c r="C26" s="162" t="s">
        <v>169</v>
      </c>
      <c r="D26" s="162" t="s">
        <v>183</v>
      </c>
      <c r="E26" s="163" t="s">
        <v>171</v>
      </c>
      <c r="F26" s="3"/>
    </row>
    <row r="27" spans="1:6" s="87" customFormat="1" x14ac:dyDescent="0.2">
      <c r="A27" s="161">
        <v>44348</v>
      </c>
      <c r="B27" s="158">
        <v>25.85</v>
      </c>
      <c r="C27" s="162" t="s">
        <v>169</v>
      </c>
      <c r="D27" s="162" t="s">
        <v>170</v>
      </c>
      <c r="E27" s="163" t="s">
        <v>171</v>
      </c>
      <c r="F27" s="3"/>
    </row>
    <row r="28" spans="1:6" s="87" customFormat="1" x14ac:dyDescent="0.2">
      <c r="A28" s="161">
        <v>44348</v>
      </c>
      <c r="B28" s="158">
        <v>1.72</v>
      </c>
      <c r="C28" s="162" t="s">
        <v>169</v>
      </c>
      <c r="D28" s="162" t="s">
        <v>183</v>
      </c>
      <c r="E28" s="163" t="s">
        <v>171</v>
      </c>
      <c r="F28" s="3"/>
    </row>
    <row r="29" spans="1:6" s="87" customFormat="1" x14ac:dyDescent="0.2">
      <c r="A29" s="161">
        <v>44378</v>
      </c>
      <c r="B29" s="158">
        <v>25.85</v>
      </c>
      <c r="C29" s="162" t="s">
        <v>169</v>
      </c>
      <c r="D29" s="162" t="s">
        <v>170</v>
      </c>
      <c r="E29" s="163" t="s">
        <v>171</v>
      </c>
      <c r="F29" s="3"/>
    </row>
    <row r="30" spans="1:6" s="87" customFormat="1" x14ac:dyDescent="0.2">
      <c r="A30" s="161">
        <v>44378</v>
      </c>
      <c r="B30" s="158">
        <v>3.01</v>
      </c>
      <c r="C30" s="162" t="s">
        <v>169</v>
      </c>
      <c r="D30" s="162" t="s">
        <v>183</v>
      </c>
      <c r="E30" s="163" t="s">
        <v>171</v>
      </c>
      <c r="F30" s="3"/>
    </row>
    <row r="31" spans="1:6" s="87" customFormat="1" hidden="1" x14ac:dyDescent="0.2">
      <c r="A31" s="137"/>
      <c r="B31" s="134"/>
      <c r="C31" s="138"/>
      <c r="D31" s="138"/>
      <c r="E31" s="139"/>
      <c r="F31" s="3"/>
    </row>
    <row r="32" spans="1:6" ht="34.5" customHeight="1" x14ac:dyDescent="0.2">
      <c r="A32" s="88" t="s">
        <v>151</v>
      </c>
      <c r="B32" s="97">
        <f>SUM(B11:B31)</f>
        <v>343.87000000000012</v>
      </c>
      <c r="C32" s="106" t="str">
        <f>IF(SUBTOTAL(3,B11:B31)=SUBTOTAL(103,B11:B31),'Summary and sign-off'!$A$48,'Summary and sign-off'!$A$49)</f>
        <v>Check - there are no hidden rows with data</v>
      </c>
      <c r="D32" s="183" t="str">
        <f>IF('Summary and sign-off'!F59='Summary and sign-off'!F54,'Summary and sign-off'!A51,'Summary and sign-off'!A50)</f>
        <v>Check - each entry provides sufficient information</v>
      </c>
      <c r="E32" s="183"/>
      <c r="F32" s="37"/>
    </row>
    <row r="33" spans="1:6" ht="14.1" customHeight="1" x14ac:dyDescent="0.2">
      <c r="A33" s="38"/>
      <c r="B33" s="27"/>
      <c r="C33" s="20"/>
      <c r="D33" s="20"/>
      <c r="E33" s="20"/>
      <c r="F33" s="24"/>
    </row>
    <row r="34" spans="1:6" x14ac:dyDescent="0.2">
      <c r="A34" s="21" t="s">
        <v>152</v>
      </c>
      <c r="B34" s="20"/>
      <c r="C34" s="20"/>
      <c r="D34" s="20"/>
      <c r="E34" s="20"/>
      <c r="F34" s="24"/>
    </row>
    <row r="35" spans="1:6" ht="12.6" customHeight="1" x14ac:dyDescent="0.2">
      <c r="A35" s="23" t="s">
        <v>131</v>
      </c>
      <c r="B35" s="20"/>
      <c r="C35" s="20"/>
      <c r="D35" s="20"/>
      <c r="E35" s="20"/>
      <c r="F35" s="24"/>
    </row>
    <row r="36" spans="1:6" x14ac:dyDescent="0.2">
      <c r="A36" s="23" t="s">
        <v>79</v>
      </c>
      <c r="B36" s="25"/>
      <c r="C36" s="26"/>
      <c r="D36" s="26"/>
      <c r="E36" s="26"/>
      <c r="F36" s="27"/>
    </row>
    <row r="37" spans="1:6" x14ac:dyDescent="0.2">
      <c r="A37" s="31" t="s">
        <v>145</v>
      </c>
      <c r="B37" s="32"/>
      <c r="C37" s="27"/>
      <c r="D37" s="27"/>
      <c r="E37" s="27"/>
      <c r="F37" s="27"/>
    </row>
    <row r="38" spans="1:6" ht="12.75" customHeight="1" x14ac:dyDescent="0.2">
      <c r="A38" s="31" t="s">
        <v>146</v>
      </c>
      <c r="B38" s="39"/>
      <c r="C38" s="33"/>
      <c r="D38" s="33"/>
      <c r="E38" s="33"/>
      <c r="F38" s="33"/>
    </row>
    <row r="39" spans="1:6" x14ac:dyDescent="0.2">
      <c r="A39" s="38"/>
      <c r="B39" s="40"/>
      <c r="C39" s="20"/>
      <c r="D39" s="20"/>
      <c r="E39" s="20"/>
      <c r="F39" s="38"/>
    </row>
    <row r="40" spans="1:6" hidden="1" x14ac:dyDescent="0.2">
      <c r="A40" s="20"/>
      <c r="B40" s="20"/>
      <c r="C40" s="20"/>
      <c r="D40" s="20"/>
      <c r="E40" s="38"/>
    </row>
    <row r="41" spans="1:6" ht="12.75" hidden="1" customHeight="1" x14ac:dyDescent="0.2"/>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c r="A45" s="41"/>
      <c r="B45" s="41"/>
      <c r="C45" s="41"/>
      <c r="D45" s="41"/>
      <c r="E45" s="41"/>
      <c r="F45" s="24"/>
    </row>
    <row r="46" spans="1:6" hidden="1" x14ac:dyDescent="0.2">
      <c r="A46" s="41"/>
      <c r="B46" s="41"/>
      <c r="C46" s="41"/>
      <c r="D46" s="41"/>
      <c r="E46" s="41"/>
      <c r="F46" s="24"/>
    </row>
    <row r="47" spans="1:6" x14ac:dyDescent="0.2"/>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A29 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10" sqref="G1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9" t="s">
        <v>153</v>
      </c>
      <c r="B1" s="179"/>
      <c r="C1" s="179"/>
      <c r="D1" s="179"/>
      <c r="E1" s="179"/>
      <c r="F1" s="179"/>
    </row>
    <row r="2" spans="1:6" ht="21" customHeight="1" x14ac:dyDescent="0.2">
      <c r="A2" s="4" t="s">
        <v>52</v>
      </c>
      <c r="B2" s="182" t="str">
        <f>'Summary and sign-off'!B2:F2</f>
        <v>Independent Police Conduct Authority</v>
      </c>
      <c r="C2" s="182"/>
      <c r="D2" s="182"/>
      <c r="E2" s="182"/>
      <c r="F2" s="182"/>
    </row>
    <row r="3" spans="1:6" ht="21" customHeight="1" x14ac:dyDescent="0.2">
      <c r="A3" s="4" t="s">
        <v>110</v>
      </c>
      <c r="B3" s="182" t="str">
        <f>'Summary and sign-off'!B3:F3</f>
        <v>Judge Colin John Doherty</v>
      </c>
      <c r="C3" s="182"/>
      <c r="D3" s="182"/>
      <c r="E3" s="182"/>
      <c r="F3" s="182"/>
    </row>
    <row r="4" spans="1:6" ht="21" customHeight="1" x14ac:dyDescent="0.2">
      <c r="A4" s="4" t="s">
        <v>111</v>
      </c>
      <c r="B4" s="182" t="str">
        <f>'Summary and sign-off'!B4:F4</f>
        <v>1 July 2020</v>
      </c>
      <c r="C4" s="182"/>
      <c r="D4" s="182"/>
      <c r="E4" s="182"/>
      <c r="F4" s="182"/>
    </row>
    <row r="5" spans="1:6" ht="21" customHeight="1" x14ac:dyDescent="0.2">
      <c r="A5" s="4" t="s">
        <v>112</v>
      </c>
      <c r="B5" s="182" t="str">
        <f>'Summary and sign-off'!B5:F5</f>
        <v>30 June 2021</v>
      </c>
      <c r="C5" s="182"/>
      <c r="D5" s="182"/>
      <c r="E5" s="182"/>
      <c r="F5" s="182"/>
    </row>
    <row r="6" spans="1:6" ht="21" customHeight="1" x14ac:dyDescent="0.2">
      <c r="A6" s="4" t="s">
        <v>154</v>
      </c>
      <c r="B6" s="177" t="s">
        <v>80</v>
      </c>
      <c r="C6" s="177"/>
      <c r="D6" s="177"/>
      <c r="E6" s="177"/>
      <c r="F6" s="177"/>
    </row>
    <row r="7" spans="1:6" ht="21" customHeight="1" x14ac:dyDescent="0.2">
      <c r="A7" s="4" t="s">
        <v>56</v>
      </c>
      <c r="B7" s="177" t="s">
        <v>83</v>
      </c>
      <c r="C7" s="177"/>
      <c r="D7" s="177"/>
      <c r="E7" s="177"/>
      <c r="F7" s="177"/>
    </row>
    <row r="8" spans="1:6" ht="36" customHeight="1" x14ac:dyDescent="0.2">
      <c r="A8" s="186" t="s">
        <v>155</v>
      </c>
      <c r="B8" s="186"/>
      <c r="C8" s="186"/>
      <c r="D8" s="186"/>
      <c r="E8" s="186"/>
      <c r="F8" s="186"/>
    </row>
    <row r="9" spans="1:6" ht="36" customHeight="1" x14ac:dyDescent="0.2">
      <c r="A9" s="194" t="s">
        <v>156</v>
      </c>
      <c r="B9" s="195"/>
      <c r="C9" s="195"/>
      <c r="D9" s="195"/>
      <c r="E9" s="195"/>
      <c r="F9" s="195"/>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3" t="str">
        <f>IF('Summary and sign-off'!F60='Summary and sign-off'!F54,'Summary and sign-off'!A52,'Summary and sign-off'!A50)</f>
        <v>Check - each entry provides sufficient information</v>
      </c>
      <c r="F25" s="183"/>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Mihi Carlson</cp:lastModifiedBy>
  <cp:revision/>
  <cp:lastPrinted>2021-08-11T03:29:30Z</cp:lastPrinted>
  <dcterms:created xsi:type="dcterms:W3CDTF">2010-10-17T20:59:02Z</dcterms:created>
  <dcterms:modified xsi:type="dcterms:W3CDTF">2022-02-22T04:11:11Z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